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venue Brake DOWN" sheetId="1" r:id="rId4"/>
    <sheet state="visible" name="LCPQ" sheetId="2" r:id="rId5"/>
    <sheet state="visible" name="SIGMA" sheetId="3" r:id="rId6"/>
  </sheets>
  <definedNames/>
  <calcPr/>
</workbook>
</file>

<file path=xl/sharedStrings.xml><?xml version="1.0" encoding="utf-8"?>
<sst xmlns="http://schemas.openxmlformats.org/spreadsheetml/2006/main" count="41" uniqueCount="41">
  <si>
    <t>На сколько изменить какой показатель, чтобы</t>
  </si>
  <si>
    <t>Оборот увел на</t>
  </si>
  <si>
    <t>Оборот</t>
  </si>
  <si>
    <t>ЧислоЧековФакт</t>
  </si>
  <si>
    <t>КоличКлиентов</t>
  </si>
  <si>
    <t>Лиды</t>
  </si>
  <si>
    <t>КонвЛид</t>
  </si>
  <si>
    <t>Охват</t>
  </si>
  <si>
    <t>КонвПокуп</t>
  </si>
  <si>
    <t>СрКоличПовтПокуп</t>
  </si>
  <si>
    <t>СуммаВозвр</t>
  </si>
  <si>
    <t>ЧислоВозврПоСрЧеку</t>
  </si>
  <si>
    <t>СрЧек</t>
  </si>
  <si>
    <t>СрСтоимЮнита</t>
  </si>
  <si>
    <t>СрКомплексность</t>
  </si>
  <si>
    <t>КоличЕд</t>
  </si>
  <si>
    <t>Изменения</t>
  </si>
  <si>
    <t>(увеличить число клиентов на)</t>
  </si>
  <si>
    <t>(увеличить число лидов на)</t>
  </si>
  <si>
    <t>(увеличить первую конверсию на)</t>
  </si>
  <si>
    <t>(увеличить охват на)</t>
  </si>
  <si>
    <t>(увеличить конверсию на)</t>
  </si>
  <si>
    <t>(увеличить число повт покупок на)</t>
  </si>
  <si>
    <t>(уменьшить количество возвратов на)</t>
  </si>
  <si>
    <t>(увеличить средний чек на)</t>
  </si>
  <si>
    <t>(увеличить стоимость ед на)</t>
  </si>
  <si>
    <t>(увеличить число ед за сделку на)</t>
  </si>
  <si>
    <t xml:space="preserve">(увеличить количество проданных ед на) </t>
  </si>
  <si>
    <t>L</t>
  </si>
  <si>
    <t>C</t>
  </si>
  <si>
    <t>P</t>
  </si>
  <si>
    <t>Q</t>
  </si>
  <si>
    <t>выручка</t>
  </si>
  <si>
    <t>лиды</t>
  </si>
  <si>
    <t>конверсия</t>
  </si>
  <si>
    <t>средний чек</t>
  </si>
  <si>
    <t>число повторных сделок</t>
  </si>
  <si>
    <t>увеличить на</t>
  </si>
  <si>
    <t>увеличить каждый показатель на</t>
  </si>
  <si>
    <t>Верхняя контрольная граница</t>
  </si>
  <si>
    <t>Нижняя контрольная граница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</si>
</sst>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 &quot;* #,##0.00&quot;   &quot;;&quot;-&quot;* #,##0.00&quot;   &quot;;&quot; &quot;* &quot;-&quot;??&quot;   &quot;"/>
    <numFmt numFmtId="165" formatCode="#,##0.0"/>
    <numFmt numFmtId="166" formatCode="0.0"/>
  </numFmts>
  <fonts count="5">
    <font>
      <sz val="11.0"/>
      <color rgb="FF000000"/>
      <name val="Calibri"/>
    </font>
    <font>
      <sz val="11.0"/>
      <color rgb="FFFFFFFF"/>
      <name val="Calibri"/>
    </font>
    <font>
      <b/>
      <sz val="11.0"/>
      <color rgb="FF000000"/>
      <name val="Calibri"/>
    </font>
    <font>
      <b/>
      <sz val="11.0"/>
      <color rgb="FFFFFFFF"/>
      <name val="Calibri"/>
    </font>
    <font/>
  </fonts>
  <fills count="17">
    <fill>
      <patternFill patternType="none"/>
    </fill>
    <fill>
      <patternFill patternType="lightGray"/>
    </fill>
    <fill>
      <patternFill patternType="solid">
        <fgColor rgb="FFB97034"/>
        <bgColor rgb="FFB97034"/>
      </patternFill>
    </fill>
    <fill>
      <patternFill patternType="solid">
        <fgColor rgb="FF748C42"/>
        <bgColor rgb="FF748C42"/>
      </patternFill>
    </fill>
    <fill>
      <patternFill patternType="solid">
        <fgColor rgb="FFC2D69B"/>
        <bgColor rgb="FFC2D69B"/>
      </patternFill>
    </fill>
    <fill>
      <patternFill patternType="solid">
        <fgColor rgb="FFD6E3BC"/>
        <bgColor rgb="FFD6E3BC"/>
      </patternFill>
    </fill>
    <fill>
      <patternFill patternType="solid">
        <fgColor rgb="FFEAF1DD"/>
        <bgColor rgb="FFEAF1DD"/>
      </patternFill>
    </fill>
    <fill>
      <patternFill patternType="solid">
        <fgColor rgb="FFDAEEF3"/>
        <bgColor rgb="FFDAEEF3"/>
      </patternFill>
    </fill>
    <fill>
      <patternFill patternType="solid">
        <fgColor rgb="FFFDE9D9"/>
        <bgColor rgb="FFFDE9D9"/>
      </patternFill>
    </fill>
    <fill>
      <patternFill patternType="solid">
        <fgColor rgb="FFC0504D"/>
        <bgColor rgb="FFC0504D"/>
      </patternFill>
    </fill>
    <fill>
      <patternFill patternType="solid">
        <fgColor rgb="FF17365D"/>
        <bgColor rgb="FF17365D"/>
      </patternFill>
    </fill>
    <fill>
      <patternFill patternType="solid">
        <fgColor rgb="FF7891B0"/>
        <bgColor rgb="FF7891B0"/>
      </patternFill>
    </fill>
    <fill>
      <patternFill patternType="solid">
        <fgColor rgb="FFD2DAE4"/>
        <bgColor rgb="FFD2DAE4"/>
      </patternFill>
    </fill>
    <fill>
      <patternFill patternType="solid">
        <fgColor rgb="FFE5DFEC"/>
        <bgColor rgb="FFE5DFEC"/>
      </patternFill>
    </fill>
    <fill>
      <patternFill patternType="solid">
        <fgColor rgb="FFFABF8F"/>
        <bgColor rgb="FFFABF8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18">
    <border/>
    <border>
      <left style="thin">
        <color rgb="FFAAAAAA"/>
      </left>
      <right style="thin">
        <color rgb="FFAAAAAA"/>
      </right>
      <top style="thin">
        <color rgb="FFAAAAAA"/>
      </top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000000"/>
      </bottom>
    </border>
    <border>
      <left style="thin">
        <color rgb="FFAAAAAA"/>
      </left>
      <right/>
      <top/>
      <bottom/>
    </border>
    <border>
      <right style="thin">
        <color rgb="FF000000"/>
      </right>
      <top style="thin">
        <color rgb="FFAAAAAA"/>
      </top>
      <bottom style="thin">
        <color rgb="FFAAAAAA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AAAAA"/>
      </left>
      <right style="thin">
        <color rgb="FFAAAAAA"/>
      </right>
      <bottom style="thin">
        <color rgb="FFAAAAAA"/>
      </bottom>
    </border>
    <border>
      <left style="thin">
        <color rgb="FFAAAAAA"/>
      </left>
      <right style="thin">
        <color rgb="FF000000"/>
      </right>
      <top style="thin">
        <color rgb="FFAAAAAA"/>
      </top>
      <bottom style="thin">
        <color rgb="FFAAAAAA"/>
      </bottom>
    </border>
    <border>
      <left style="thin">
        <color rgb="FF000000"/>
      </left>
      <right style="thin">
        <color rgb="FFAAAAAA"/>
      </right>
      <top style="thin">
        <color rgb="FF000000"/>
      </top>
      <bottom style="thin">
        <color rgb="FFAAAAAA"/>
      </bottom>
    </border>
    <border>
      <left style="thin">
        <color rgb="FFAAAAAA"/>
      </left>
      <right style="thin">
        <color rgb="FFAAAAAA"/>
      </right>
      <top style="thin">
        <color rgb="FF000000"/>
      </top>
      <bottom style="thin">
        <color rgb="FFAAAAAA"/>
      </bottom>
    </border>
    <border>
      <left style="thin">
        <color rgb="FFAAAAAA"/>
      </left>
      <right style="thin">
        <color rgb="FFAAAAAA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AAAAAA"/>
      </right>
      <top style="thin">
        <color rgb="FFAAAAAA"/>
      </top>
      <bottom style="thin">
        <color rgb="FFAAAAAA"/>
      </bottom>
    </border>
    <border>
      <left style="thin">
        <color rgb="FFAAAAAA"/>
      </left>
      <right style="thin">
        <color rgb="FF000000"/>
      </right>
      <top style="thin">
        <color rgb="FF000000"/>
      </top>
      <bottom/>
    </border>
    <border>
      <left style="thin">
        <color rgb="FFAAAAAA"/>
      </left>
      <right style="thin">
        <color rgb="FF000000"/>
      </right>
      <bottom style="thin">
        <color rgb="FFAAAAAA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0"/>
    </xf>
    <xf borderId="1" fillId="0" fontId="0" numFmtId="49" xfId="0" applyAlignment="1" applyBorder="1" applyFont="1" applyNumberFormat="1">
      <alignment vertical="bottom"/>
    </xf>
    <xf borderId="2" fillId="0" fontId="0" numFmtId="0" xfId="0" applyAlignment="1" applyBorder="1" applyFont="1">
      <alignment vertical="bottom"/>
    </xf>
    <xf borderId="3" fillId="0" fontId="0" numFmtId="0" xfId="0" applyAlignment="1" applyBorder="1" applyFont="1">
      <alignment vertical="bottom"/>
    </xf>
    <xf borderId="0" fillId="0" fontId="0" numFmtId="0" xfId="0" applyAlignment="1" applyFont="1">
      <alignment vertical="bottom"/>
    </xf>
    <xf borderId="4" fillId="2" fontId="1" numFmtId="49" xfId="0" applyAlignment="1" applyBorder="1" applyFill="1" applyFont="1" applyNumberFormat="1">
      <alignment vertical="bottom"/>
    </xf>
    <xf borderId="5" fillId="0" fontId="0" numFmtId="0" xfId="0" applyAlignment="1" applyBorder="1" applyFont="1">
      <alignment vertical="bottom"/>
    </xf>
    <xf borderId="6" fillId="3" fontId="0" numFmtId="49" xfId="0" applyAlignment="1" applyBorder="1" applyFill="1" applyFont="1" applyNumberFormat="1">
      <alignment vertical="bottom"/>
    </xf>
    <xf borderId="6" fillId="4" fontId="0" numFmtId="49" xfId="0" applyAlignment="1" applyBorder="1" applyFill="1" applyFont="1" applyNumberFormat="1">
      <alignment vertical="bottom"/>
    </xf>
    <xf borderId="6" fillId="5" fontId="0" numFmtId="49" xfId="0" applyAlignment="1" applyBorder="1" applyFill="1" applyFont="1" applyNumberFormat="1">
      <alignment vertical="bottom"/>
    </xf>
    <xf borderId="6" fillId="6" fontId="2" numFmtId="49" xfId="0" applyAlignment="1" applyBorder="1" applyFill="1" applyFont="1" applyNumberFormat="1">
      <alignment vertical="bottom"/>
    </xf>
    <xf borderId="6" fillId="5" fontId="2" numFmtId="49" xfId="0" applyAlignment="1" applyBorder="1" applyFont="1" applyNumberFormat="1">
      <alignment vertical="bottom"/>
    </xf>
    <xf borderId="6" fillId="6" fontId="0" numFmtId="49" xfId="0" applyAlignment="1" applyBorder="1" applyFont="1" applyNumberFormat="1">
      <alignment vertical="bottom"/>
    </xf>
    <xf borderId="6" fillId="7" fontId="2" numFmtId="49" xfId="0" applyAlignment="1" applyBorder="1" applyFill="1" applyFont="1" applyNumberFormat="1">
      <alignment vertical="bottom"/>
    </xf>
    <xf borderId="6" fillId="7" fontId="0" numFmtId="0" xfId="0" applyAlignment="1" applyBorder="1" applyFont="1">
      <alignment vertical="bottom"/>
    </xf>
    <xf borderId="4" fillId="8" fontId="0" numFmtId="4" xfId="0" applyAlignment="1" applyBorder="1" applyFill="1" applyFont="1" applyNumberFormat="1">
      <alignment readingOrder="0" vertical="bottom"/>
    </xf>
    <xf borderId="6" fillId="0" fontId="0" numFmtId="0" xfId="0" applyAlignment="1" applyBorder="1" applyFont="1">
      <alignment vertical="bottom"/>
    </xf>
    <xf borderId="7" fillId="0" fontId="0" numFmtId="0" xfId="0" applyAlignment="1" applyBorder="1" applyFont="1">
      <alignment vertical="bottom"/>
    </xf>
    <xf borderId="8" fillId="0" fontId="0" numFmtId="0" xfId="0" applyAlignment="1" applyBorder="1" applyFont="1">
      <alignment vertical="bottom"/>
    </xf>
    <xf borderId="6" fillId="9" fontId="1" numFmtId="164" xfId="0" applyAlignment="1" applyBorder="1" applyFill="1" applyFont="1" applyNumberFormat="1">
      <alignment vertical="bottom"/>
    </xf>
    <xf borderId="6" fillId="10" fontId="1" numFmtId="3" xfId="0" applyAlignment="1" applyBorder="1" applyFill="1" applyFont="1" applyNumberFormat="1">
      <alignment vertical="bottom"/>
    </xf>
    <xf borderId="6" fillId="11" fontId="1" numFmtId="9" xfId="0" applyAlignment="1" applyBorder="1" applyFill="1" applyFont="1" applyNumberFormat="1">
      <alignment vertical="bottom"/>
    </xf>
    <xf borderId="6" fillId="12" fontId="0" numFmtId="9" xfId="0" applyAlignment="1" applyBorder="1" applyFill="1" applyFont="1" applyNumberFormat="1">
      <alignment vertical="bottom"/>
    </xf>
    <xf borderId="6" fillId="13" fontId="0" numFmtId="9" xfId="0" applyAlignment="1" applyBorder="1" applyFill="1" applyFont="1" applyNumberFormat="1">
      <alignment vertical="bottom"/>
    </xf>
    <xf borderId="6" fillId="13" fontId="0" numFmtId="0" xfId="0" applyAlignment="1" applyBorder="1" applyFont="1">
      <alignment vertical="bottom"/>
    </xf>
    <xf borderId="6" fillId="11" fontId="3" numFmtId="0" xfId="0" applyAlignment="1" applyBorder="1" applyFont="1">
      <alignment vertical="bottom"/>
    </xf>
    <xf borderId="6" fillId="12" fontId="2" numFmtId="0" xfId="0" applyAlignment="1" applyBorder="1" applyFont="1">
      <alignment vertical="bottom"/>
    </xf>
    <xf borderId="6" fillId="12" fontId="0" numFmtId="0" xfId="0" applyAlignment="1" applyBorder="1" applyFont="1">
      <alignment vertical="bottom"/>
    </xf>
    <xf borderId="6" fillId="12" fontId="0" numFmtId="3" xfId="0" applyAlignment="1" applyBorder="1" applyFont="1" applyNumberFormat="1">
      <alignment vertical="bottom"/>
    </xf>
    <xf borderId="9" fillId="0" fontId="0" numFmtId="0" xfId="0" applyAlignment="1" applyBorder="1" applyFont="1">
      <alignment vertical="bottom"/>
    </xf>
    <xf borderId="10" fillId="0" fontId="0" numFmtId="0" xfId="0" applyAlignment="1" applyBorder="1" applyFont="1">
      <alignment vertical="bottom"/>
    </xf>
    <xf borderId="11" fillId="0" fontId="0" numFmtId="0" xfId="0" applyAlignment="1" applyBorder="1" applyFont="1">
      <alignment vertical="bottom"/>
    </xf>
    <xf borderId="11" fillId="0" fontId="0" numFmtId="3" xfId="0" applyAlignment="1" applyBorder="1" applyFont="1" applyNumberFormat="1">
      <alignment vertical="bottom"/>
    </xf>
    <xf borderId="6" fillId="0" fontId="0" numFmtId="4" xfId="0" applyAlignment="1" applyBorder="1" applyFont="1" applyNumberFormat="1">
      <alignment vertical="bottom"/>
    </xf>
    <xf borderId="6" fillId="0" fontId="0" numFmtId="3" xfId="0" applyAlignment="1" applyBorder="1" applyFont="1" applyNumberFormat="1">
      <alignment vertical="bottom"/>
    </xf>
    <xf borderId="6" fillId="8" fontId="0" numFmtId="3" xfId="0" applyAlignment="1" applyBorder="1" applyFont="1" applyNumberFormat="1">
      <alignment vertical="bottom"/>
    </xf>
    <xf borderId="6" fillId="0" fontId="0" numFmtId="1" xfId="0" applyAlignment="1" applyBorder="1" applyFont="1" applyNumberFormat="1">
      <alignment vertical="bottom"/>
    </xf>
    <xf borderId="6" fillId="0" fontId="0" numFmtId="9" xfId="0" applyAlignment="1" applyBorder="1" applyFont="1" applyNumberFormat="1">
      <alignment vertical="bottom"/>
    </xf>
    <xf borderId="6" fillId="7" fontId="0" numFmtId="165" xfId="0" applyAlignment="1" applyBorder="1" applyFont="1" applyNumberFormat="1">
      <alignment vertical="bottom"/>
    </xf>
    <xf borderId="6" fillId="7" fontId="0" numFmtId="49" xfId="0" applyAlignment="1" applyBorder="1" applyFont="1" applyNumberFormat="1">
      <alignment vertical="bottom"/>
    </xf>
    <xf borderId="6" fillId="14" fontId="0" numFmtId="1" xfId="0" applyAlignment="1" applyBorder="1" applyFill="1" applyFont="1" applyNumberFormat="1">
      <alignment vertical="bottom"/>
    </xf>
    <xf borderId="6" fillId="14" fontId="0" numFmtId="9" xfId="0" applyAlignment="1" applyBorder="1" applyFont="1" applyNumberFormat="1">
      <alignment vertical="bottom"/>
    </xf>
    <xf borderId="6" fillId="7" fontId="0" numFmtId="9" xfId="0" applyAlignment="1" applyBorder="1" applyFont="1" applyNumberFormat="1">
      <alignment vertical="bottom"/>
    </xf>
    <xf borderId="6" fillId="14" fontId="0" numFmtId="4" xfId="0" applyAlignment="1" applyBorder="1" applyFont="1" applyNumberFormat="1">
      <alignment vertical="bottom"/>
    </xf>
    <xf borderId="6" fillId="7" fontId="0" numFmtId="4" xfId="0" applyAlignment="1" applyBorder="1" applyFont="1" applyNumberFormat="1">
      <alignment vertical="bottom"/>
    </xf>
    <xf borderId="6" fillId="8" fontId="0" numFmtId="4" xfId="0" applyAlignment="1" applyBorder="1" applyFont="1" applyNumberFormat="1">
      <alignment vertical="bottom"/>
    </xf>
    <xf borderId="6" fillId="14" fontId="0" numFmtId="3" xfId="0" applyAlignment="1" applyBorder="1" applyFont="1" applyNumberFormat="1">
      <alignment vertical="bottom"/>
    </xf>
    <xf borderId="3" fillId="0" fontId="0" numFmtId="49" xfId="0" applyAlignment="1" applyBorder="1" applyFont="1" applyNumberFormat="1">
      <alignment vertical="bottom"/>
    </xf>
    <xf borderId="3" fillId="0" fontId="2" numFmtId="49" xfId="0" applyAlignment="1" applyBorder="1" applyFont="1" applyNumberFormat="1">
      <alignment vertical="bottom"/>
    </xf>
    <xf borderId="6" fillId="0" fontId="0" numFmtId="49" xfId="0" applyAlignment="1" applyBorder="1" applyFont="1" applyNumberFormat="1">
      <alignment vertical="bottom"/>
    </xf>
    <xf borderId="12" fillId="0" fontId="0" numFmtId="0" xfId="0" applyAlignment="1" applyBorder="1" applyFont="1">
      <alignment vertical="bottom"/>
    </xf>
    <xf borderId="6" fillId="4" fontId="0" numFmtId="0" xfId="0" applyAlignment="1" applyBorder="1" applyFont="1">
      <alignment vertical="bottom"/>
    </xf>
    <xf borderId="6" fillId="4" fontId="0" numFmtId="0" xfId="0" applyAlignment="1" applyBorder="1" applyFont="1">
      <alignment readingOrder="0" vertical="bottom"/>
    </xf>
    <xf borderId="12" fillId="0" fontId="0" numFmtId="49" xfId="0" applyAlignment="1" applyBorder="1" applyFont="1" applyNumberFormat="1">
      <alignment vertical="bottom"/>
    </xf>
    <xf borderId="6" fillId="0" fontId="0" numFmtId="0" xfId="0" applyAlignment="1" applyBorder="1" applyFont="1">
      <alignment readingOrder="0" vertical="bottom"/>
    </xf>
    <xf borderId="6" fillId="15" fontId="0" numFmtId="9" xfId="0" applyAlignment="1" applyBorder="1" applyFill="1" applyFont="1" applyNumberFormat="1">
      <alignment vertical="bottom"/>
    </xf>
    <xf borderId="12" fillId="0" fontId="0" numFmtId="9" xfId="0" applyAlignment="1" applyBorder="1" applyFont="1" applyNumberFormat="1">
      <alignment vertical="bottom"/>
    </xf>
    <xf borderId="6" fillId="15" fontId="0" numFmtId="2" xfId="0" applyAlignment="1" applyBorder="1" applyFont="1" applyNumberFormat="1">
      <alignment vertical="bottom"/>
    </xf>
    <xf borderId="13" fillId="16" fontId="0" numFmtId="1" xfId="0" applyAlignment="1" applyBorder="1" applyFill="1" applyFont="1" applyNumberFormat="1">
      <alignment readingOrder="0" vertical="bottom"/>
    </xf>
    <xf borderId="6" fillId="15" fontId="0" numFmtId="166" xfId="0" applyAlignment="1" applyBorder="1" applyFont="1" applyNumberFormat="1">
      <alignment vertical="bottom"/>
    </xf>
    <xf borderId="14" fillId="0" fontId="0" numFmtId="49" xfId="0" applyAlignment="1" applyBorder="1" applyFont="1" applyNumberFormat="1">
      <alignment vertical="bottom"/>
    </xf>
    <xf borderId="6" fillId="0" fontId="0" numFmtId="10" xfId="0" applyAlignment="1" applyBorder="1" applyFont="1" applyNumberFormat="1">
      <alignment vertical="bottom"/>
    </xf>
    <xf borderId="6" fillId="5" fontId="2" numFmtId="0" xfId="0" applyAlignment="1" applyBorder="1" applyFont="1">
      <alignment vertical="bottom"/>
    </xf>
    <xf borderId="15" fillId="0" fontId="0" numFmtId="49" xfId="0" applyAlignment="1" applyBorder="1" applyFont="1" applyNumberFormat="1">
      <alignment horizontal="center" vertical="bottom"/>
    </xf>
    <xf borderId="16" fillId="0" fontId="4" numFmtId="0" xfId="0" applyBorder="1" applyFont="1"/>
    <xf borderId="17" fillId="0" fontId="4" numFmtId="0" xfId="0" applyBorder="1" applyFont="1"/>
    <xf borderId="6" fillId="0" fontId="0" numFmtId="166" xfId="0" applyAlignment="1" applyBorder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SIGMA!$B$3:$B$18</c:f>
            </c:numRef>
          </c:xVal>
          <c:yVal>
            <c:numRef>
              <c:f>SIGMA!$C$3:$C$18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SIGMA!$B$3:$B$18</c:f>
            </c:numRef>
          </c:xVal>
          <c:yVal>
            <c:numRef>
              <c:f>SIGMA!$D$3:$D$18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SIGMA!$B$3:$B$18</c:f>
            </c:numRef>
          </c:xVal>
          <c:yVal>
            <c:numRef>
              <c:f>SIGMA!$E$3:$E$18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4"/>
              </a:solidFill>
              <a:ln cmpd="sng">
                <a:solidFill>
                  <a:schemeClr val="accent4"/>
                </a:solidFill>
              </a:ln>
            </c:spPr>
          </c:marker>
          <c:xVal>
            <c:numRef>
              <c:f>SIGMA!$B$3:$B$18</c:f>
            </c:numRef>
          </c:xVal>
          <c:yVal>
            <c:numRef>
              <c:f>SIGMA!$F$3:$F$18</c:f>
              <c:numCache/>
            </c:numRef>
          </c:yVal>
        </c:ser>
        <c:ser>
          <c:idx val="4"/>
          <c:order val="4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5"/>
              </a:solidFill>
              <a:ln cmpd="sng">
                <a:solidFill>
                  <a:schemeClr val="accent5"/>
                </a:solidFill>
              </a:ln>
            </c:spPr>
          </c:marker>
          <c:xVal>
            <c:numRef>
              <c:f>SIGMA!$B$3:$B$18</c:f>
            </c:numRef>
          </c:xVal>
          <c:yVal>
            <c:numRef>
              <c:f>SIGMA!$G$3:$G$18</c:f>
              <c:numCache/>
            </c:numRef>
          </c:yVal>
        </c:ser>
        <c:ser>
          <c:idx val="5"/>
          <c:order val="5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6"/>
              </a:solidFill>
              <a:ln cmpd="sng">
                <a:solidFill>
                  <a:schemeClr val="accent6"/>
                </a:solidFill>
              </a:ln>
            </c:spPr>
          </c:marker>
          <c:xVal>
            <c:numRef>
              <c:f>SIGMA!$B$3:$B$18</c:f>
            </c:numRef>
          </c:xVal>
          <c:yVal>
            <c:numRef>
              <c:f>SIGMA!$H$3:$H$18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5483081"/>
        <c:axId val="1401521108"/>
      </c:scatterChart>
      <c:valAx>
        <c:axId val="150548308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01521108"/>
      </c:valAx>
      <c:valAx>
        <c:axId val="14015211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0548308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85725</xdr:colOff>
      <xdr:row>1</xdr:row>
      <xdr:rowOff>152400</xdr:rowOff>
    </xdr:from>
    <xdr:ext cx="10134600" cy="6267450"/>
    <xdr:graphicFrame>
      <xdr:nvGraphicFramePr>
        <xdr:cNvPr id="1" name="Chart 1" title="Диаграмма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6.14"/>
    <col customWidth="1" min="2" max="2" width="11.29"/>
    <col customWidth="1" min="3" max="3" width="17.29"/>
    <col customWidth="1" min="4" max="4" width="13.71"/>
    <col customWidth="1" min="5" max="5" width="14.43"/>
    <col customWidth="1" min="6" max="8" width="11.14"/>
    <col customWidth="1" min="9" max="10" width="10.86"/>
    <col customWidth="1" min="11" max="11" width="12.71"/>
    <col customWidth="1" min="12" max="14" width="10.86"/>
    <col customWidth="1" min="15" max="15" width="11.29"/>
    <col customWidth="1" min="16" max="16" width="12.14"/>
    <col customWidth="1" min="17" max="17" width="11.29"/>
    <col customWidth="1" min="18" max="18" width="52.57"/>
    <col customWidth="1" min="19" max="26" width="11.29"/>
  </cols>
  <sheetData>
    <row r="1" ht="15.0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4"/>
      <c r="U1" s="4"/>
      <c r="V1" s="4"/>
      <c r="W1" s="4"/>
      <c r="X1" s="4"/>
      <c r="Y1" s="4"/>
      <c r="Z1" s="4"/>
    </row>
    <row r="2" ht="15.0" customHeight="1">
      <c r="A2" s="5" t="s">
        <v>1</v>
      </c>
      <c r="B2" s="6"/>
      <c r="C2" s="7" t="s">
        <v>2</v>
      </c>
      <c r="D2" s="8" t="s">
        <v>3</v>
      </c>
      <c r="E2" s="9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1" t="s">
        <v>9</v>
      </c>
      <c r="K2" s="10" t="s">
        <v>10</v>
      </c>
      <c r="L2" s="12" t="s">
        <v>11</v>
      </c>
      <c r="M2" s="11" t="s">
        <v>12</v>
      </c>
      <c r="N2" s="12" t="s">
        <v>13</v>
      </c>
      <c r="O2" s="10" t="s">
        <v>14</v>
      </c>
      <c r="P2" s="12" t="s">
        <v>15</v>
      </c>
      <c r="Q2" s="13" t="s">
        <v>16</v>
      </c>
      <c r="R2" s="14"/>
      <c r="S2" s="4"/>
      <c r="T2" s="4"/>
      <c r="U2" s="4"/>
      <c r="V2" s="4"/>
      <c r="W2" s="4"/>
      <c r="X2" s="4"/>
      <c r="Y2" s="4"/>
      <c r="Z2" s="4"/>
    </row>
    <row r="3" ht="15.0" customHeight="1">
      <c r="A3" s="15">
        <v>1000000.0</v>
      </c>
      <c r="B3" s="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4"/>
      <c r="T3" s="4"/>
      <c r="U3" s="4"/>
      <c r="V3" s="4"/>
      <c r="W3" s="4"/>
      <c r="X3" s="4"/>
      <c r="Y3" s="4"/>
      <c r="Z3" s="4"/>
    </row>
    <row r="4" ht="15.0" customHeight="1">
      <c r="A4" s="17"/>
      <c r="B4" s="18"/>
      <c r="C4" s="19">
        <f>D4*M4</f>
        <v>3763214.52</v>
      </c>
      <c r="D4" s="20">
        <f>E4*J4-L4</f>
        <v>46.91936414</v>
      </c>
      <c r="E4" s="21">
        <f>ROUND(F4*I4,0)</f>
        <v>46</v>
      </c>
      <c r="F4" s="22">
        <f>ROUND(H4*G4,0)</f>
        <v>115</v>
      </c>
      <c r="G4" s="23">
        <v>0.23</v>
      </c>
      <c r="H4" s="24">
        <v>500.0</v>
      </c>
      <c r="I4" s="22">
        <v>0.4</v>
      </c>
      <c r="J4" s="25">
        <v>1.02</v>
      </c>
      <c r="K4" s="26">
        <v>51.0</v>
      </c>
      <c r="L4" s="27">
        <f>K4/M4</f>
        <v>0.0006358626537</v>
      </c>
      <c r="M4" s="25">
        <v>80206.0</v>
      </c>
      <c r="N4" s="27">
        <f>M4/O4</f>
        <v>134.2584533</v>
      </c>
      <c r="O4" s="26">
        <v>597.4</v>
      </c>
      <c r="P4" s="28">
        <f>O4*D4</f>
        <v>28029.62814</v>
      </c>
      <c r="Q4" s="29"/>
      <c r="R4" s="30"/>
      <c r="S4" s="4"/>
      <c r="T4" s="4"/>
      <c r="U4" s="4"/>
      <c r="V4" s="4"/>
      <c r="W4" s="4"/>
      <c r="X4" s="4"/>
      <c r="Y4" s="4"/>
      <c r="Z4" s="4"/>
    </row>
    <row r="5" ht="15.0" customHeight="1">
      <c r="A5" s="2"/>
      <c r="B5" s="2"/>
      <c r="C5" s="31"/>
      <c r="D5" s="32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"/>
      <c r="R5" s="3"/>
      <c r="S5" s="4"/>
      <c r="T5" s="4"/>
      <c r="U5" s="4"/>
      <c r="V5" s="4"/>
      <c r="W5" s="4"/>
      <c r="X5" s="4"/>
      <c r="Y5" s="4"/>
      <c r="Z5" s="4"/>
    </row>
    <row r="6" ht="15.0" customHeight="1">
      <c r="A6" s="2"/>
      <c r="B6" s="18"/>
      <c r="C6" s="33">
        <f t="shared" ref="C6:C16" si="1">$C$4+$A$3</f>
        <v>4763214.52</v>
      </c>
      <c r="D6" s="34">
        <f t="shared" ref="D6:D11" si="2">$D$4</f>
        <v>46.91936414</v>
      </c>
      <c r="E6" s="35">
        <f>C6/(J6*M6)</f>
        <v>58.22280324</v>
      </c>
      <c r="F6" s="36">
        <f>$F$4</f>
        <v>115</v>
      </c>
      <c r="G6" s="37">
        <f t="shared" ref="G6:G7" si="3">$G$4</f>
        <v>0.23</v>
      </c>
      <c r="H6" s="36">
        <f t="shared" ref="H6:H8" si="4">$H$4</f>
        <v>500</v>
      </c>
      <c r="I6" s="37">
        <f t="shared" ref="I6:I9" si="5">$I$4</f>
        <v>0.4</v>
      </c>
      <c r="J6" s="33">
        <f t="shared" ref="J6:J10" si="6">$J$4</f>
        <v>1.02</v>
      </c>
      <c r="K6" s="33">
        <f t="shared" ref="K6:K11" si="7">$K$4</f>
        <v>51</v>
      </c>
      <c r="L6" s="33">
        <f t="shared" ref="L6:L11" si="8">$L$4</f>
        <v>0.0006358626537</v>
      </c>
      <c r="M6" s="33">
        <f t="shared" ref="M6:M12" si="9">$M$4</f>
        <v>80206</v>
      </c>
      <c r="N6" s="33">
        <f t="shared" ref="N6:N13" si="10">$N$4</f>
        <v>134.2584533</v>
      </c>
      <c r="O6" s="34">
        <f t="shared" ref="O6:O14" si="11">$O$4</f>
        <v>597.4</v>
      </c>
      <c r="P6" s="33">
        <f t="shared" ref="P6:P15" si="12">$P$4</f>
        <v>28029.62814</v>
      </c>
      <c r="Q6" s="38">
        <f>E6-E4</f>
        <v>12.22280324</v>
      </c>
      <c r="R6" s="39" t="s">
        <v>17</v>
      </c>
      <c r="S6" s="4"/>
      <c r="T6" s="4"/>
      <c r="U6" s="4"/>
      <c r="V6" s="4"/>
      <c r="W6" s="4"/>
      <c r="X6" s="4"/>
      <c r="Y6" s="4"/>
      <c r="Z6" s="4"/>
    </row>
    <row r="7" ht="15.0" customHeight="1">
      <c r="A7" s="2"/>
      <c r="B7" s="18"/>
      <c r="C7" s="33">
        <f t="shared" si="1"/>
        <v>4763214.52</v>
      </c>
      <c r="D7" s="34">
        <f t="shared" si="2"/>
        <v>46.91936414</v>
      </c>
      <c r="E7" s="34">
        <f t="shared" ref="E7:E16" si="13">$E$4</f>
        <v>46</v>
      </c>
      <c r="F7" s="40">
        <f>(C7/(J7*M7))/I7</f>
        <v>145.5570081</v>
      </c>
      <c r="G7" s="37">
        <f t="shared" si="3"/>
        <v>0.23</v>
      </c>
      <c r="H7" s="36">
        <f t="shared" si="4"/>
        <v>500</v>
      </c>
      <c r="I7" s="37">
        <f t="shared" si="5"/>
        <v>0.4</v>
      </c>
      <c r="J7" s="33">
        <f t="shared" si="6"/>
        <v>1.02</v>
      </c>
      <c r="K7" s="33">
        <f t="shared" si="7"/>
        <v>51</v>
      </c>
      <c r="L7" s="33">
        <f t="shared" si="8"/>
        <v>0.0006358626537</v>
      </c>
      <c r="M7" s="33">
        <f t="shared" si="9"/>
        <v>80206</v>
      </c>
      <c r="N7" s="33">
        <f t="shared" si="10"/>
        <v>134.2584533</v>
      </c>
      <c r="O7" s="34">
        <f t="shared" si="11"/>
        <v>597.4</v>
      </c>
      <c r="P7" s="33">
        <f t="shared" si="12"/>
        <v>28029.62814</v>
      </c>
      <c r="Q7" s="38">
        <f>F7-F4</f>
        <v>30.55700811</v>
      </c>
      <c r="R7" s="39" t="s">
        <v>18</v>
      </c>
      <c r="S7" s="4"/>
      <c r="T7" s="4"/>
      <c r="U7" s="4"/>
      <c r="V7" s="4"/>
      <c r="W7" s="4"/>
      <c r="X7" s="4"/>
      <c r="Y7" s="4"/>
      <c r="Z7" s="4"/>
    </row>
    <row r="8" ht="15.0" customHeight="1">
      <c r="A8" s="2"/>
      <c r="B8" s="18"/>
      <c r="C8" s="33">
        <f t="shared" si="1"/>
        <v>4763214.52</v>
      </c>
      <c r="D8" s="34">
        <f t="shared" si="2"/>
        <v>46.91936414</v>
      </c>
      <c r="E8" s="34">
        <f t="shared" si="13"/>
        <v>46</v>
      </c>
      <c r="F8" s="36">
        <f t="shared" ref="F8:F16" si="14">$F$4</f>
        <v>115</v>
      </c>
      <c r="G8" s="41">
        <f>((C8/(J8*M8))/I8)/H8</f>
        <v>0.2911140162</v>
      </c>
      <c r="H8" s="36">
        <f t="shared" si="4"/>
        <v>500</v>
      </c>
      <c r="I8" s="37">
        <f t="shared" si="5"/>
        <v>0.4</v>
      </c>
      <c r="J8" s="33">
        <f t="shared" si="6"/>
        <v>1.02</v>
      </c>
      <c r="K8" s="33">
        <f t="shared" si="7"/>
        <v>51</v>
      </c>
      <c r="L8" s="33">
        <f t="shared" si="8"/>
        <v>0.0006358626537</v>
      </c>
      <c r="M8" s="33">
        <f t="shared" si="9"/>
        <v>80206</v>
      </c>
      <c r="N8" s="33">
        <f t="shared" si="10"/>
        <v>134.2584533</v>
      </c>
      <c r="O8" s="34">
        <f t="shared" si="11"/>
        <v>597.4</v>
      </c>
      <c r="P8" s="33">
        <f t="shared" si="12"/>
        <v>28029.62814</v>
      </c>
      <c r="Q8" s="42">
        <f>G8-G4</f>
        <v>0.06111401621</v>
      </c>
      <c r="R8" s="39" t="s">
        <v>19</v>
      </c>
      <c r="S8" s="4"/>
      <c r="T8" s="4"/>
      <c r="U8" s="4"/>
      <c r="V8" s="4"/>
      <c r="W8" s="4"/>
      <c r="X8" s="4"/>
      <c r="Y8" s="4"/>
      <c r="Z8" s="4"/>
    </row>
    <row r="9" ht="15.0" customHeight="1">
      <c r="A9" s="2"/>
      <c r="B9" s="18"/>
      <c r="C9" s="33">
        <f t="shared" si="1"/>
        <v>4763214.52</v>
      </c>
      <c r="D9" s="34">
        <f t="shared" si="2"/>
        <v>46.91936414</v>
      </c>
      <c r="E9" s="34">
        <f t="shared" si="13"/>
        <v>46</v>
      </c>
      <c r="F9" s="36">
        <f t="shared" si="14"/>
        <v>115</v>
      </c>
      <c r="G9" s="37">
        <f t="shared" ref="G9:G16" si="15">$G$4</f>
        <v>0.23</v>
      </c>
      <c r="H9" s="40">
        <f>((C9/(J9*M9))/I9)/G9</f>
        <v>632.856557</v>
      </c>
      <c r="I9" s="37">
        <f t="shared" si="5"/>
        <v>0.4</v>
      </c>
      <c r="J9" s="33">
        <f t="shared" si="6"/>
        <v>1.02</v>
      </c>
      <c r="K9" s="33">
        <f t="shared" si="7"/>
        <v>51</v>
      </c>
      <c r="L9" s="33">
        <f t="shared" si="8"/>
        <v>0.0006358626537</v>
      </c>
      <c r="M9" s="33">
        <f t="shared" si="9"/>
        <v>80206</v>
      </c>
      <c r="N9" s="33">
        <f t="shared" si="10"/>
        <v>134.2584533</v>
      </c>
      <c r="O9" s="34">
        <f t="shared" si="11"/>
        <v>597.4</v>
      </c>
      <c r="P9" s="33">
        <f t="shared" si="12"/>
        <v>28029.62814</v>
      </c>
      <c r="Q9" s="38">
        <f>H9-H4</f>
        <v>132.856557</v>
      </c>
      <c r="R9" s="39" t="s">
        <v>20</v>
      </c>
      <c r="S9" s="4"/>
      <c r="T9" s="4"/>
      <c r="U9" s="4"/>
      <c r="V9" s="4"/>
      <c r="W9" s="4"/>
      <c r="X9" s="4"/>
      <c r="Y9" s="4"/>
      <c r="Z9" s="4"/>
    </row>
    <row r="10" ht="15.0" customHeight="1">
      <c r="A10" s="2"/>
      <c r="B10" s="18"/>
      <c r="C10" s="33">
        <f t="shared" si="1"/>
        <v>4763214.52</v>
      </c>
      <c r="D10" s="34">
        <f t="shared" si="2"/>
        <v>46.91936414</v>
      </c>
      <c r="E10" s="34">
        <f t="shared" si="13"/>
        <v>46</v>
      </c>
      <c r="F10" s="36">
        <f t="shared" si="14"/>
        <v>115</v>
      </c>
      <c r="G10" s="37">
        <f t="shared" si="15"/>
        <v>0.23</v>
      </c>
      <c r="H10" s="36">
        <f t="shared" ref="H10:H16" si="16">$H$4</f>
        <v>500</v>
      </c>
      <c r="I10" s="41">
        <f>(C6/(J6*M6))/F10</f>
        <v>0.5062852456</v>
      </c>
      <c r="J10" s="33">
        <f t="shared" si="6"/>
        <v>1.02</v>
      </c>
      <c r="K10" s="33">
        <f t="shared" si="7"/>
        <v>51</v>
      </c>
      <c r="L10" s="33">
        <f t="shared" si="8"/>
        <v>0.0006358626537</v>
      </c>
      <c r="M10" s="33">
        <f t="shared" si="9"/>
        <v>80206</v>
      </c>
      <c r="N10" s="33">
        <f t="shared" si="10"/>
        <v>134.2584533</v>
      </c>
      <c r="O10" s="34">
        <f t="shared" si="11"/>
        <v>597.4</v>
      </c>
      <c r="P10" s="33">
        <f t="shared" si="12"/>
        <v>28029.62814</v>
      </c>
      <c r="Q10" s="42">
        <f>I10-I4</f>
        <v>0.1062852456</v>
      </c>
      <c r="R10" s="39" t="s">
        <v>21</v>
      </c>
      <c r="S10" s="4"/>
      <c r="T10" s="4"/>
      <c r="U10" s="4"/>
      <c r="V10" s="4"/>
      <c r="W10" s="4"/>
      <c r="X10" s="4"/>
      <c r="Y10" s="4"/>
      <c r="Z10" s="4"/>
    </row>
    <row r="11" ht="15.0" customHeight="1">
      <c r="A11" s="2"/>
      <c r="B11" s="18"/>
      <c r="C11" s="33">
        <f t="shared" si="1"/>
        <v>4763214.52</v>
      </c>
      <c r="D11" s="34">
        <f t="shared" si="2"/>
        <v>46.91936414</v>
      </c>
      <c r="E11" s="34">
        <f t="shared" si="13"/>
        <v>46</v>
      </c>
      <c r="F11" s="36">
        <f t="shared" si="14"/>
        <v>115</v>
      </c>
      <c r="G11" s="37">
        <f t="shared" si="15"/>
        <v>0.23</v>
      </c>
      <c r="H11" s="36">
        <f t="shared" si="16"/>
        <v>500</v>
      </c>
      <c r="I11" s="37">
        <f t="shared" ref="I11:I16" si="17">$I$4</f>
        <v>0.4</v>
      </c>
      <c r="J11" s="43">
        <f>C11/(M4*E4)</f>
        <v>1.291027376</v>
      </c>
      <c r="K11" s="33">
        <f t="shared" si="7"/>
        <v>51</v>
      </c>
      <c r="L11" s="33">
        <f t="shared" si="8"/>
        <v>0.0006358626537</v>
      </c>
      <c r="M11" s="33">
        <f t="shared" si="9"/>
        <v>80206</v>
      </c>
      <c r="N11" s="33">
        <f t="shared" si="10"/>
        <v>134.2584533</v>
      </c>
      <c r="O11" s="34">
        <f t="shared" si="11"/>
        <v>597.4</v>
      </c>
      <c r="P11" s="33">
        <f t="shared" si="12"/>
        <v>28029.62814</v>
      </c>
      <c r="Q11" s="44">
        <f>J11-J4</f>
        <v>0.2710273762</v>
      </c>
      <c r="R11" s="39" t="s">
        <v>22</v>
      </c>
      <c r="S11" s="4"/>
      <c r="T11" s="4"/>
      <c r="U11" s="4"/>
      <c r="V11" s="4"/>
      <c r="W11" s="4"/>
      <c r="X11" s="4"/>
      <c r="Y11" s="4"/>
      <c r="Z11" s="4"/>
    </row>
    <row r="12" ht="15.0" customHeight="1">
      <c r="A12" s="2"/>
      <c r="B12" s="18"/>
      <c r="C12" s="33">
        <f t="shared" si="1"/>
        <v>4763214.52</v>
      </c>
      <c r="D12" s="35">
        <f>C12/M4</f>
        <v>59.38725931</v>
      </c>
      <c r="E12" s="34">
        <f t="shared" si="13"/>
        <v>46</v>
      </c>
      <c r="F12" s="36">
        <f t="shared" si="14"/>
        <v>115</v>
      </c>
      <c r="G12" s="37">
        <f t="shared" si="15"/>
        <v>0.23</v>
      </c>
      <c r="H12" s="36">
        <f t="shared" si="16"/>
        <v>500</v>
      </c>
      <c r="I12" s="37">
        <f t="shared" si="17"/>
        <v>0.4</v>
      </c>
      <c r="J12" s="33">
        <f t="shared" ref="J12:J16" si="18">$J$4</f>
        <v>1.02</v>
      </c>
      <c r="K12" s="43">
        <f>L12*M12</f>
        <v>-999949</v>
      </c>
      <c r="L12" s="45">
        <f>(E12*J12)-D12</f>
        <v>-12.46725931</v>
      </c>
      <c r="M12" s="33">
        <f t="shared" si="9"/>
        <v>80206</v>
      </c>
      <c r="N12" s="33">
        <f t="shared" si="10"/>
        <v>134.2584533</v>
      </c>
      <c r="O12" s="34">
        <f t="shared" si="11"/>
        <v>597.4</v>
      </c>
      <c r="P12" s="33">
        <f t="shared" si="12"/>
        <v>28029.62814</v>
      </c>
      <c r="Q12" s="44">
        <f>L4-L12</f>
        <v>12.46789517</v>
      </c>
      <c r="R12" s="39" t="s">
        <v>23</v>
      </c>
      <c r="S12" s="4"/>
      <c r="T12" s="4"/>
      <c r="U12" s="4"/>
      <c r="V12" s="4"/>
      <c r="W12" s="4"/>
      <c r="X12" s="4"/>
      <c r="Y12" s="4"/>
      <c r="Z12" s="4"/>
    </row>
    <row r="13" ht="15.0" customHeight="1">
      <c r="A13" s="2"/>
      <c r="B13" s="18"/>
      <c r="C13" s="33">
        <f t="shared" si="1"/>
        <v>4763214.52</v>
      </c>
      <c r="D13" s="34">
        <f t="shared" ref="D13:D16" si="19">$D$4</f>
        <v>46.91936414</v>
      </c>
      <c r="E13" s="34">
        <f t="shared" si="13"/>
        <v>46</v>
      </c>
      <c r="F13" s="36">
        <f t="shared" si="14"/>
        <v>115</v>
      </c>
      <c r="G13" s="37">
        <f t="shared" si="15"/>
        <v>0.23</v>
      </c>
      <c r="H13" s="36">
        <f t="shared" si="16"/>
        <v>500</v>
      </c>
      <c r="I13" s="37">
        <f t="shared" si="17"/>
        <v>0.4</v>
      </c>
      <c r="J13" s="33">
        <f t="shared" si="18"/>
        <v>1.02</v>
      </c>
      <c r="K13" s="33">
        <f t="shared" ref="K13:K16" si="20">$K$4</f>
        <v>51</v>
      </c>
      <c r="L13" s="33">
        <f>K13/M13</f>
        <v>0.0005023682139</v>
      </c>
      <c r="M13" s="45">
        <f>C13/D13</f>
        <v>101519.1618</v>
      </c>
      <c r="N13" s="33">
        <f t="shared" si="10"/>
        <v>134.2584533</v>
      </c>
      <c r="O13" s="34">
        <f t="shared" si="11"/>
        <v>597.4</v>
      </c>
      <c r="P13" s="33">
        <f t="shared" si="12"/>
        <v>28029.62814</v>
      </c>
      <c r="Q13" s="44">
        <f>M13-M4</f>
        <v>21313.16181</v>
      </c>
      <c r="R13" s="39" t="s">
        <v>24</v>
      </c>
      <c r="S13" s="4"/>
      <c r="T13" s="4"/>
      <c r="U13" s="4"/>
      <c r="V13" s="4"/>
      <c r="W13" s="4"/>
      <c r="X13" s="4"/>
      <c r="Y13" s="4"/>
      <c r="Z13" s="4"/>
    </row>
    <row r="14" ht="15.0" customHeight="1">
      <c r="A14" s="2"/>
      <c r="B14" s="18"/>
      <c r="C14" s="33">
        <f t="shared" si="1"/>
        <v>4763214.52</v>
      </c>
      <c r="D14" s="34">
        <f t="shared" si="19"/>
        <v>46.91936414</v>
      </c>
      <c r="E14" s="34">
        <f t="shared" si="13"/>
        <v>46</v>
      </c>
      <c r="F14" s="36">
        <f t="shared" si="14"/>
        <v>115</v>
      </c>
      <c r="G14" s="37">
        <f t="shared" si="15"/>
        <v>0.23</v>
      </c>
      <c r="H14" s="36">
        <f t="shared" si="16"/>
        <v>500</v>
      </c>
      <c r="I14" s="37">
        <f t="shared" si="17"/>
        <v>0.4</v>
      </c>
      <c r="J14" s="33">
        <f t="shared" si="18"/>
        <v>1.02</v>
      </c>
      <c r="K14" s="33">
        <f t="shared" si="20"/>
        <v>51</v>
      </c>
      <c r="L14" s="33">
        <f t="shared" ref="L14:L16" si="21">$L$4</f>
        <v>0.0006358626537</v>
      </c>
      <c r="M14" s="33">
        <f t="shared" ref="M14:M16" si="22">$M$4</f>
        <v>80206</v>
      </c>
      <c r="N14" s="43">
        <f>C14/D14/O14</f>
        <v>169.934988</v>
      </c>
      <c r="O14" s="34">
        <f t="shared" si="11"/>
        <v>597.4</v>
      </c>
      <c r="P14" s="33">
        <f t="shared" si="12"/>
        <v>28029.62814</v>
      </c>
      <c r="Q14" s="44">
        <f>N14-N4</f>
        <v>35.67653467</v>
      </c>
      <c r="R14" s="39" t="s">
        <v>25</v>
      </c>
      <c r="S14" s="4"/>
      <c r="T14" s="4"/>
      <c r="U14" s="4"/>
      <c r="V14" s="4"/>
      <c r="W14" s="4"/>
      <c r="X14" s="4"/>
      <c r="Y14" s="4"/>
      <c r="Z14" s="4"/>
    </row>
    <row r="15" ht="15.0" customHeight="1">
      <c r="A15" s="2"/>
      <c r="B15" s="18"/>
      <c r="C15" s="33">
        <f t="shared" si="1"/>
        <v>4763214.52</v>
      </c>
      <c r="D15" s="34">
        <f t="shared" si="19"/>
        <v>46.91936414</v>
      </c>
      <c r="E15" s="34">
        <f t="shared" si="13"/>
        <v>46</v>
      </c>
      <c r="F15" s="36">
        <f t="shared" si="14"/>
        <v>115</v>
      </c>
      <c r="G15" s="37">
        <f t="shared" si="15"/>
        <v>0.23</v>
      </c>
      <c r="H15" s="36">
        <f t="shared" si="16"/>
        <v>500</v>
      </c>
      <c r="I15" s="37">
        <f t="shared" si="17"/>
        <v>0.4</v>
      </c>
      <c r="J15" s="33">
        <f t="shared" si="18"/>
        <v>1.02</v>
      </c>
      <c r="K15" s="33">
        <f t="shared" si="20"/>
        <v>51</v>
      </c>
      <c r="L15" s="33">
        <f t="shared" si="21"/>
        <v>0.0006358626537</v>
      </c>
      <c r="M15" s="33">
        <f t="shared" si="22"/>
        <v>80206</v>
      </c>
      <c r="N15" s="33">
        <f t="shared" ref="N15:N16" si="23">$N$4</f>
        <v>134.2584533</v>
      </c>
      <c r="O15" s="46">
        <f>C15/D15/N15</f>
        <v>756.1472616</v>
      </c>
      <c r="P15" s="33">
        <f t="shared" si="12"/>
        <v>28029.62814</v>
      </c>
      <c r="Q15" s="44">
        <f>O15-O4</f>
        <v>158.7472616</v>
      </c>
      <c r="R15" s="39" t="s">
        <v>26</v>
      </c>
      <c r="S15" s="4"/>
      <c r="T15" s="4"/>
      <c r="U15" s="4"/>
      <c r="V15" s="4"/>
      <c r="W15" s="4"/>
      <c r="X15" s="4"/>
      <c r="Y15" s="4"/>
      <c r="Z15" s="4"/>
    </row>
    <row r="16" ht="15.0" customHeight="1">
      <c r="A16" s="2"/>
      <c r="B16" s="18"/>
      <c r="C16" s="33">
        <f t="shared" si="1"/>
        <v>4763214.52</v>
      </c>
      <c r="D16" s="34">
        <f t="shared" si="19"/>
        <v>46.91936414</v>
      </c>
      <c r="E16" s="34">
        <f t="shared" si="13"/>
        <v>46</v>
      </c>
      <c r="F16" s="36">
        <f t="shared" si="14"/>
        <v>115</v>
      </c>
      <c r="G16" s="37">
        <f t="shared" si="15"/>
        <v>0.23</v>
      </c>
      <c r="H16" s="36">
        <f t="shared" si="16"/>
        <v>500</v>
      </c>
      <c r="I16" s="37">
        <f t="shared" si="17"/>
        <v>0.4</v>
      </c>
      <c r="J16" s="33">
        <f t="shared" si="18"/>
        <v>1.02</v>
      </c>
      <c r="K16" s="33">
        <f t="shared" si="20"/>
        <v>51</v>
      </c>
      <c r="L16" s="33">
        <f t="shared" si="21"/>
        <v>0.0006358626537</v>
      </c>
      <c r="M16" s="33">
        <f t="shared" si="22"/>
        <v>80206</v>
      </c>
      <c r="N16" s="33">
        <f t="shared" si="23"/>
        <v>134.2584533</v>
      </c>
      <c r="O16" s="34">
        <f>$O$4</f>
        <v>597.4</v>
      </c>
      <c r="P16" s="43">
        <f>C16/N16</f>
        <v>35477.94871</v>
      </c>
      <c r="Q16" s="44">
        <f>P16-P4</f>
        <v>7448.320575</v>
      </c>
      <c r="R16" s="39" t="s">
        <v>27</v>
      </c>
      <c r="S16" s="4"/>
      <c r="T16" s="4"/>
      <c r="U16" s="4"/>
      <c r="V16" s="4"/>
      <c r="W16" s="4"/>
      <c r="X16" s="4"/>
      <c r="Y16" s="4"/>
      <c r="Z16" s="4"/>
    </row>
    <row r="17" ht="14.2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4.2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4.2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4.2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4.2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4.2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4.2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4.2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4.2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4.2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4.2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4.2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4.2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4.2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4.2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4.2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4.2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4.2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4.2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4.2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4.2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4.2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4.2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4.2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4.2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4.2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4.2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4.2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4.2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4.2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4.2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4.2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4.2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4.2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4.2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4.2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4.2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4.2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4.2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4.2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4.2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4.2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4.2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4.2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4.2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4.2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4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4.2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4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4.2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4.2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4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4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4.2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4.2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4.2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4.2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4.2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4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4.2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4.2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4.2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4.2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4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4.2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4.2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4.2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4.2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4.2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4.2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4.2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4.2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4.2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4.2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4.2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4.2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4.2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4.2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4.2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4.2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4.2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4.2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4.2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4.2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4.2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4.2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4.2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4.2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4.2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4.2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4.2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4.2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4.2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4.2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4.2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4.2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4.2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4.2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4.2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4.2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4.2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4.2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4.2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4.2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4.2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4.2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4.2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4.2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4.2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4.2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4.2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4.2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4.2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4.2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4.2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4.2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4.2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4.2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4.2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4.2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4.2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4.2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4.2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4.2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4.2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4.2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4.2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4.2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4.2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4.2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4.2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4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4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4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4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4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4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4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4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4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4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4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4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4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4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4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4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4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4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4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4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4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4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4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4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4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4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4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4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4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4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4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4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4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4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4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4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4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4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4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4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4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4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4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4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4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4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4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4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4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4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4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4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4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4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4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4.2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4.2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4.2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4.2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4.2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4.2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4.2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4.2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4.2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4.2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4.2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4.2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4.2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4.2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4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4.2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4.2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4.2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4.2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4.2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4.2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4.2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4.2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4.2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4.2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4.2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4.2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4.2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4.2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4.2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4.2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4.2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4.2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4.2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4.2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4.2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4.2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4.2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4.2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4.2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4.2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4.2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4.2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4.2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4.2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4.2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4.2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4.2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4.2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4.2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4.2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4.2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4.2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4.2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4.2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4.2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4.2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4.2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4.2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4.2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4.2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4.2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4.2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4.2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4.2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4.2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4.2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4.2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4.2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4.2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4.2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4.2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4.2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4.2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4.2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4.2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4.2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4.2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4.2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4.2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4.2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4.2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4.2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4.2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4.2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4.2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4.2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4.2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4.2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4.2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4.2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4.2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4.2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4.2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4.2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4.2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4.2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4.2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4.2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4.2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4.2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4.2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4.2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4.2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4.2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4.2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4.2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4.2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4.2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4.2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4.2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4.2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4.2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4.2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4.2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4.2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4.2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4.2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4.2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4.2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4.2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4.2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4.2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4.2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4.2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4.2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4.2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4.2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4.2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4.2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4.2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4.2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4.2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4.2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4.2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4.2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4.2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4.2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4.2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4.2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4.2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4.2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4.2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4.2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4.2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4.2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4.2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4.2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4.2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4.2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4.2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4.2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4.2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4.2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4.2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4.2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4.2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4.2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4.2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4.2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4.2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4.2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4.2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4.2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4.2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4.2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4.2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4.2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4.2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4.2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4.2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4.2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4.2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4.2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4.2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4.2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4.2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4.2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4.2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4.2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4.2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4.2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4.2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4.2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4.2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4.2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4.2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4.2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4.2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4.2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4.2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4.2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4.2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4.2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4.2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4.2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4.2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4.2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4.2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4.2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4.2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4.2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4.2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4.2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4.2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4.2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4.2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4.2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4.2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4.2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4.2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4.2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4.2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4.2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4.2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4.2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4.2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4.2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4.2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4.2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4.2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4.2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4.2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4.2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4.2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4.2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4.2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4.2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4.2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4.2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4.2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4.2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4.2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4.2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4.2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4.2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4.2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4.2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4.2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4.2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4.2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4.2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4.2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4.2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4.2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4.2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4.2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4.2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4.2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4.2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4.2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4.2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4.2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4.2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4.2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4.2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4.2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4.2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4.2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4.2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4.2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4.2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4.2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4.2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4.2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4.2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4.2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4.2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4.2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4.2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4.2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4.2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4.2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4.2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4.2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4.2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4.2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4.2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4.2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4.2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4.2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4.2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4.2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4.2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4.2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4.2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4.2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4.2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4.2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4.2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4.2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4.2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4.2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4.2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4.2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4.2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4.2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4.2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4.2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4.2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4.2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4.2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4.2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4.2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4.2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4.2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4.2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4.2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4.2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4.2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4.2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4.2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4.2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4.2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4.2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4.2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4.2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4.2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4.2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4.2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4.2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4.2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4.2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4.2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4.2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4.2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4.2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4.2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4.2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4.2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4.2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4.2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4.2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4.2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4.2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4.2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4.2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4.2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4.2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4.2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4.2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4.2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4.2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4.2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4.2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4.2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4.2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4.2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4.2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4.2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4.2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4.2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4.2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4.2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4.2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4.2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4.2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4.2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4.2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4.2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4.2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4.2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4.2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4.2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4.2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4.2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4.2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4.2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4.2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4.2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4.2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4.2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4.2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4.2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4.2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4.2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4.2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4.2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4.2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4.2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4.2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4.2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4.2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4.2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4.2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4.2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4.2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4.2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4.2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4.2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4.2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4.2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4.2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4.2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4.2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4.2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4.2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4.2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4.2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4.2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4.2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4.2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4.2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4.2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4.2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4.2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4.2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4.2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4.2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4.2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4.2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4.2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4.2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4.2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4.2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4.2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4.2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4.2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4.2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4.2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4.2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4.2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4.2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4.2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4.2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4.2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4.2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4.2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4.2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4.2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4.2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4.2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4.2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4.2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4.2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4.2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4.2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4.2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4.2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4.2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4.2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4.2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4.2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4.2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4.2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4.2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4.2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4.2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4.2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4.2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4.2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4.2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4.2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4.2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4.2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4.2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4.2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4.2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4.2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4.2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4.2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4.2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4.2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4.2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4.2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4.2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4.2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4.2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4.2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4.2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4.2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4.2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4.2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4.2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4.2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4.2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4.2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4.2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4.2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4.2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4.2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4.2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4.2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4.2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4.2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4.2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4.2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4.2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4.2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4.2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4.2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4.2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4.2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4.2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4.2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4.2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4.2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4.2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4.2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4.2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4.2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4.2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4.2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4.2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4.2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4.2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4.2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4.2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4.2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4.2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4.2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4.2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4.2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4.2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4.2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4.2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4.2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4.2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4.2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4.2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4.2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4.2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4.2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4.2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4.2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4.2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4.2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4.2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4.2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4.2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4.2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4.2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4.2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4.2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4.2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4.2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4.2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4.2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4.2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4.2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4.2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4.2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4.2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4.2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4.2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4.2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4.2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4.2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4.2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4.2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4.2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4.2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4.2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4.2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4.2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4.2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4.2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4.2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4.2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4.2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4.2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4.2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4.2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4.2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4.2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4.2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4.2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4.2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4.2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4.2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4.2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4.2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4.2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4.2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4.2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4.2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4.2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4.2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4.2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4.2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4.2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4.2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4.2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4.2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4.2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4.2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4.2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4.2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4.2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4.2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4.2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4.2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4.2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4.2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4.2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4.2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4.2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4.2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4.2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4.2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4.2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4.2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4.2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4.2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4.2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4.2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4.2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4.2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4.2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4.2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4.2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4.2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4.2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4.2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4.2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4.2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4.2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4.2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4.2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4.2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4.2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4.2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4.2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4.2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4.2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4.2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4.2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4.2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4.2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4.2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4.2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4.2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4.2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4.2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4.2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4.2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4.2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4.2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4.2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4.2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4.2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4.2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4.2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4.2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4.2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4.2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4.2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4.2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4.2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4.2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4.2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4.2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4.2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4.2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4.2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4.2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4.2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4.2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4.2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4.2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4.2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4.2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4.2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4.2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4.2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4.2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4.2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4.2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4.2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4.2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4.2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4.2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4.2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4.2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4.2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4.2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4.2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4.2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4.2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4.2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4.2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4.2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4.2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4.2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4.2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4.2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4.2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4.2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4.2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4.2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4.2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4.2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4.2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4.2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4.2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4.2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4.2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4.2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4.2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4.2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4.2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4.2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4.2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4.2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4.2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4.2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4.2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4.2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4.2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4.2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4.2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4.2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4.2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4.2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4.2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4.2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4.2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4.2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4.2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4.2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4.2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4.2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4.2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4.2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4.2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4.2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4.2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4.2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4.2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4.2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4.2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4.2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4.2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4.2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4.2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4.2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4.2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4.2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4.2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4.2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4.2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4.2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4.2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4.2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4.2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4.2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4.2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4.2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4.2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4.2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4.2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4.2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4.2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4.2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4.2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4.2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4.2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4.2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4.2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4.2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4.2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4.2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4.2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4.2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4.2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4.2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4.2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4.2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4.2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4.2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4.2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4.2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4.2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4.2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4.2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4.2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4.2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4.2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4.2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4.2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4.2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4.2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4.2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4.2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4.2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4.2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4.2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4.2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4.2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4.2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4.2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4.2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4.2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4.2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4.2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4.2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portrait"/>
  <headerFooter>
    <oddFooter>&amp;C000000&amp;P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2.0"/>
    <col customWidth="1" min="2" max="5" width="26.14"/>
    <col customWidth="1" min="6" max="6" width="13.14"/>
    <col customWidth="1" min="7" max="26" width="8.86"/>
  </cols>
  <sheetData>
    <row r="1" ht="15.0" customHeight="1">
      <c r="A1" s="47" t="str">
        <f>"Увеличить выручку на "&amp;F4*100&amp;"%"</f>
        <v>Увеличить выручку на -50,4132231404959%</v>
      </c>
      <c r="B1" s="48" t="s">
        <v>28</v>
      </c>
      <c r="C1" s="48" t="s">
        <v>29</v>
      </c>
      <c r="D1" s="48" t="s">
        <v>30</v>
      </c>
      <c r="E1" s="48" t="s">
        <v>31</v>
      </c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5.0" customHeight="1">
      <c r="A2" s="49" t="s">
        <v>32</v>
      </c>
      <c r="B2" s="49" t="s">
        <v>33</v>
      </c>
      <c r="C2" s="49" t="s">
        <v>34</v>
      </c>
      <c r="D2" s="49" t="s">
        <v>35</v>
      </c>
      <c r="E2" s="49" t="s">
        <v>36</v>
      </c>
      <c r="F2" s="50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5.0" customHeight="1">
      <c r="A3" s="51">
        <f>B3*C3*D3*E3</f>
        <v>4840</v>
      </c>
      <c r="B3" s="52">
        <v>110.0</v>
      </c>
      <c r="C3" s="52">
        <v>0.4</v>
      </c>
      <c r="D3" s="52">
        <v>110.0</v>
      </c>
      <c r="E3" s="51">
        <v>1.0</v>
      </c>
      <c r="F3" s="53" t="s">
        <v>37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5.0" customHeight="1">
      <c r="A4" s="54">
        <v>2400.0</v>
      </c>
      <c r="B4" s="55">
        <f>B3*(F4+1)</f>
        <v>54.54545455</v>
      </c>
      <c r="C4" s="16">
        <f t="shared" ref="C4:E4" si="1">C3</f>
        <v>0.4</v>
      </c>
      <c r="D4" s="16">
        <f t="shared" si="1"/>
        <v>110</v>
      </c>
      <c r="E4" s="16">
        <f t="shared" si="1"/>
        <v>1</v>
      </c>
      <c r="F4" s="56">
        <f t="shared" ref="F4:F7" si="3">A4/$A$3-1</f>
        <v>-0.5041322314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5.0" customHeight="1">
      <c r="A5" s="54">
        <v>2400.0</v>
      </c>
      <c r="B5" s="16">
        <f>B3</f>
        <v>110</v>
      </c>
      <c r="C5" s="55">
        <f>C3*(1+F5)</f>
        <v>0.1983471074</v>
      </c>
      <c r="D5" s="16">
        <f t="shared" ref="D5:E5" si="2">D4</f>
        <v>110</v>
      </c>
      <c r="E5" s="16">
        <f t="shared" si="2"/>
        <v>1</v>
      </c>
      <c r="F5" s="56">
        <f t="shared" si="3"/>
        <v>-0.5041322314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5.0" customHeight="1">
      <c r="A6" s="54">
        <v>2400.0</v>
      </c>
      <c r="B6" s="16">
        <f t="shared" ref="B6:C6" si="4">B3</f>
        <v>110</v>
      </c>
      <c r="C6" s="16">
        <f t="shared" si="4"/>
        <v>0.4</v>
      </c>
      <c r="D6" s="55">
        <f>D3*(F6+1)</f>
        <v>54.54545455</v>
      </c>
      <c r="E6" s="16">
        <f>E5</f>
        <v>1</v>
      </c>
      <c r="F6" s="56">
        <f t="shared" si="3"/>
        <v>-0.5041322314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5.0" customHeight="1">
      <c r="A7" s="54">
        <v>2400.0</v>
      </c>
      <c r="B7" s="16">
        <f>B6</f>
        <v>110</v>
      </c>
      <c r="C7" s="16">
        <f>C4</f>
        <v>0.4</v>
      </c>
      <c r="D7" s="16">
        <f>D5</f>
        <v>110</v>
      </c>
      <c r="E7" s="57">
        <f>E3*(1+F7)</f>
        <v>0.4958677686</v>
      </c>
      <c r="F7" s="56">
        <f t="shared" si="3"/>
        <v>-0.5041322314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5.0" customHeight="1">
      <c r="A8" s="58">
        <v>3000.0</v>
      </c>
      <c r="B8" s="59">
        <f t="shared" ref="B8:D8" si="5">B7*(B9+1)</f>
        <v>96.85911245</v>
      </c>
      <c r="C8" s="59">
        <f t="shared" si="5"/>
        <v>0.3522149544</v>
      </c>
      <c r="D8" s="59">
        <f t="shared" si="5"/>
        <v>96.85911245</v>
      </c>
      <c r="E8" s="59">
        <f>E3*(E9+1)</f>
        <v>0.8805373859</v>
      </c>
      <c r="F8" s="5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5.0" customHeight="1">
      <c r="A9" s="60" t="s">
        <v>38</v>
      </c>
      <c r="B9" s="61">
        <f t="shared" ref="B9:E9" si="6">($A$7/$A$3-1)/4.22</f>
        <v>-0.1194626141</v>
      </c>
      <c r="C9" s="61">
        <f t="shared" si="6"/>
        <v>-0.1194626141</v>
      </c>
      <c r="D9" s="61">
        <f t="shared" si="6"/>
        <v>-0.1194626141</v>
      </c>
      <c r="E9" s="61">
        <f t="shared" si="6"/>
        <v>-0.1194626141</v>
      </c>
      <c r="F9" s="5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5.0" customHeight="1">
      <c r="A10" s="2"/>
      <c r="B10" s="30"/>
      <c r="C10" s="30"/>
      <c r="D10" s="30"/>
      <c r="E10" s="30"/>
      <c r="F10" s="2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4.2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4.2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4.2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4.2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4.2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4.2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4.2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4.2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4.2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4.2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4.2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4.2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4.2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4.2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4.2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4.2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4.2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4.2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4.2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4.2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4.2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4.2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4.2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4.2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4.2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4.2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4.2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4.2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4.2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4.2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4.2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4.2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4.2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4.2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4.2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4.2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4.2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4.2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4.2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4.2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4.2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4.2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4.2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4.2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4.2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4.2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4.2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4.2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4.2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4.2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4.2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4.2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4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4.2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4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4.2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4.2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4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4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4.2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4.2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4.2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4.2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4.2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4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4.2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4.2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4.2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4.2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4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4.2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4.2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4.2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4.2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4.2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4.2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4.2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4.2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4.2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4.2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4.2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4.2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4.2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4.2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4.2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4.2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4.2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4.2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4.2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4.2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4.2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4.2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4.2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4.2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4.2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4.2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4.2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4.2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4.2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4.2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4.2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4.2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4.2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4.2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4.2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4.2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4.2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4.2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4.2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4.2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4.2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4.2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4.2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4.2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4.2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4.2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4.2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4.2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4.2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4.2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4.2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4.2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4.2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4.2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4.2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4.2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4.2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4.2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4.2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4.2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4.2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4.2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4.2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4.2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4.2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4.2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4.2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4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4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4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4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4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4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4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4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4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4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4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4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4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4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4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4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4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4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4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4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4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4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4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4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4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4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4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4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4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4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4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4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4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4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4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4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4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4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4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4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4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4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4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4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4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4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4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4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4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4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4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4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4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4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4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4.2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4.2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4.2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4.2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4.2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4.2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4.2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4.2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4.2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4.2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4.2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4.2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4.2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4.2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4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4.2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4.2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4.2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4.2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4.2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4.2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4.2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4.2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4.2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4.2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4.2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4.2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4.2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4.2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4.2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4.2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4.2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4.2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4.2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4.2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4.2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4.2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4.2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4.2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4.2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4.2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4.2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4.2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4.2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4.2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4.2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4.2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4.2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4.2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4.2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4.2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4.2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4.2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4.2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4.2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4.2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4.2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4.2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4.2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4.2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4.2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4.2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4.2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4.2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4.2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4.2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4.2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4.2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4.2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4.2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4.2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4.2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4.2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4.2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4.2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4.2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4.2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4.2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4.2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4.2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4.2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4.2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4.2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4.2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4.2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4.2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4.2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4.2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4.2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4.2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4.2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4.2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4.2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4.2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4.2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4.2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4.2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4.2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4.2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4.2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4.2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4.2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4.2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4.2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4.2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4.2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4.2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4.2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4.2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4.2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4.2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4.2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4.2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4.2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4.2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4.2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4.2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4.2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4.2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4.2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4.2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4.2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4.2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4.2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4.2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4.2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4.2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4.2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4.2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4.2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4.2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4.2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4.2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4.2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4.2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4.2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4.2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4.2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4.2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4.2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4.2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4.2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4.2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4.2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4.2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4.2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4.2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4.2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4.2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4.2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4.2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4.2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4.2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4.2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4.2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4.2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4.2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4.2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4.2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4.2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4.2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4.2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4.2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4.2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4.2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4.2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4.2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4.2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4.2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4.2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4.2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4.2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4.2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4.2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4.2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4.2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4.2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4.2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4.2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4.2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4.2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4.2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4.2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4.2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4.2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4.2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4.2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4.2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4.2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4.2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4.2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4.2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4.2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4.2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4.2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4.2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4.2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4.2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4.2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4.2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4.2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4.2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4.2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4.2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4.2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4.2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4.2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4.2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4.2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4.2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4.2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4.2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4.2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4.2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4.2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4.2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4.2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4.2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4.2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4.2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4.2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4.2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4.2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4.2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4.2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4.2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4.2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4.2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4.2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4.2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4.2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4.2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4.2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4.2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4.2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4.2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4.2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4.2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4.2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4.2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4.2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4.2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4.2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4.2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4.2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4.2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4.2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4.2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4.2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4.2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4.2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4.2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4.2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4.2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4.2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4.2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4.2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4.2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4.2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4.2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4.2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4.2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4.2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4.2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4.2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4.2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4.2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4.2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4.2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4.2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4.2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4.2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4.2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4.2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4.2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4.2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4.2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4.2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4.2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4.2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4.2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4.2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4.2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4.2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4.2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4.2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4.2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4.2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4.2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4.2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4.2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4.2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4.2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4.2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4.2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4.2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4.2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4.2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4.2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4.2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4.2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4.2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4.2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4.2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4.2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4.2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4.2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4.2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4.2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4.2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4.2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4.2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4.2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4.2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4.2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4.2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4.2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4.2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4.2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4.2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4.2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4.2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4.2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4.2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4.2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4.2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4.2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4.2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4.2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4.2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4.2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4.2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4.2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4.2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4.2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4.2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4.2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4.2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4.2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4.2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4.2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4.2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4.2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4.2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4.2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4.2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4.2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4.2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4.2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4.2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4.2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4.2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4.2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4.2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4.2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4.2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4.2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4.2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4.2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4.2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4.2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4.2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4.2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4.2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4.2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4.2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4.2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4.2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4.2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4.2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4.2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4.2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4.2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4.2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4.2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4.2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4.2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4.2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4.2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4.2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4.2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4.2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4.2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4.2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4.2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4.2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4.2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4.2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4.2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4.2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4.2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4.2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4.2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4.2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4.2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4.2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4.2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4.2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4.2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4.2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4.2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4.2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4.2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4.2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4.2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4.2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4.2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4.2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4.2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4.2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4.2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4.2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4.2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4.2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4.2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4.2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4.2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4.2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4.2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4.2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4.2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4.2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4.2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4.2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4.2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4.2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4.2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4.2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4.2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4.2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4.2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4.2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4.2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4.2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4.2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4.2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4.2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4.2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4.2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4.2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4.2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4.2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4.2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4.2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4.2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4.2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4.2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4.2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4.2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4.2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4.2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4.2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4.2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4.2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4.2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4.2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4.2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4.2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4.2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4.2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4.2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4.2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4.2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4.2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4.2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4.2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4.2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4.2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4.2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4.2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4.2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4.2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4.2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4.2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4.2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4.2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4.2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4.2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4.2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4.2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4.2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4.2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4.2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4.2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4.2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4.2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4.2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4.2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4.2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4.2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4.2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4.2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4.2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4.2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4.2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4.2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4.2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4.2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4.2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4.2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4.2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4.2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4.2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4.2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4.2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4.2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4.2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4.2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4.2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4.2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4.2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4.2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4.2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4.2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4.2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4.2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4.2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4.2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4.2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4.2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4.2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4.2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4.2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4.2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4.2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4.2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4.2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4.2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4.2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4.2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4.2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4.2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4.2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4.2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4.2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4.2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4.2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4.2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4.2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4.2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4.2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4.2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4.2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4.2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4.2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4.2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4.2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4.2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4.2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4.2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4.2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4.2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4.2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4.2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4.2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4.2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4.2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4.2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4.2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4.2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4.2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4.2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4.2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4.2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4.2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4.2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4.2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4.2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4.2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4.2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4.2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4.2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4.2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4.2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4.2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4.2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4.2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4.2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4.2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4.2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4.2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4.2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4.2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4.2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4.2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4.2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4.2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4.2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4.2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4.2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4.2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4.2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4.2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4.2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4.2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4.2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4.2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4.2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4.2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4.2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4.2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4.2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4.2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4.2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4.2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4.2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4.2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4.2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4.2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4.2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4.2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4.2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4.2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4.2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4.2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4.2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4.2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4.2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4.2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4.2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4.2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4.2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4.2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4.2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4.2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4.2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4.2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4.2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4.2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4.2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4.2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4.2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4.2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4.2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4.2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4.2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4.2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4.2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4.2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4.2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4.2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4.2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4.2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4.2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4.2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4.2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4.2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4.2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4.2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4.2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4.2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4.2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4.2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4.2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4.2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4.2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4.2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4.2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4.2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4.2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4.2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4.2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4.2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4.2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4.2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4.2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4.2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4.2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4.2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4.2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4.2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4.2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4.2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4.2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4.2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4.2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4.2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4.2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4.2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4.2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4.2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4.2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4.2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4.2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4.2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4.2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4.2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4.2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4.2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4.2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4.2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4.2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4.2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4.2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4.2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4.2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4.2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4.2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4.2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4.2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4.2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4.2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4.2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4.2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4.2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4.2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4.2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4.2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4.2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4.2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4.2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4.2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4.2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4.2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4.2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4.2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4.2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4.2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4.2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4.2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4.2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4.2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4.2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4.2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4.2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4.2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4.2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4.2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4.2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4.2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4.2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4.2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4.2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4.2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4.2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4.2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4.2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4.2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4.2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4.2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4.2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4.2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4.2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4.2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4.2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4.2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4.2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4.2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4.2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4.2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4.2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4.2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4.2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4.2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4.2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4.2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4.2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4.2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4.2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4.2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4.2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4.2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4.2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4.2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4.2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4.2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4.2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4.2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4.2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4.2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4.2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4.2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4.2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4.2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4.2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4.2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4.2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4.2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4.2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4.2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4.2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4.2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4.2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4.2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4.2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4.2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4.2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4.2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4.2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4.2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4.2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4.2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4.2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4.2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4.2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4.2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portrait"/>
  <headerFooter>
    <oddFooter>&amp;C000000&amp;P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6" width="8.86"/>
  </cols>
  <sheetData>
    <row r="1" ht="15.0" customHeight="1">
      <c r="A1" s="2"/>
      <c r="B1" s="2"/>
      <c r="C1" s="2"/>
      <c r="D1" s="2"/>
      <c r="E1" s="2"/>
      <c r="F1" s="2"/>
      <c r="G1" s="2"/>
      <c r="H1" s="2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5.0" customHeight="1">
      <c r="A2" s="2"/>
      <c r="B2" s="3"/>
      <c r="C2" s="3"/>
      <c r="D2" s="3"/>
      <c r="E2" s="3"/>
      <c r="F2" s="3"/>
      <c r="G2" s="3"/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5.0" customHeight="1">
      <c r="A3" s="18"/>
      <c r="B3" s="16"/>
      <c r="C3" s="62">
        <v>1.0</v>
      </c>
      <c r="D3" s="62">
        <v>2.0</v>
      </c>
      <c r="E3" s="62">
        <v>3.0</v>
      </c>
      <c r="F3" s="62">
        <v>4.0</v>
      </c>
      <c r="G3" s="62">
        <v>5.0</v>
      </c>
      <c r="H3" s="62">
        <v>6.0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5.0" customHeight="1">
      <c r="A4" s="18"/>
      <c r="B4" s="62">
        <v>1.0</v>
      </c>
      <c r="C4" s="54">
        <v>1000.0</v>
      </c>
      <c r="D4" s="16">
        <f t="shared" ref="D4:H4" si="1">RANDBETWEEN(1,1000)</f>
        <v>308</v>
      </c>
      <c r="E4" s="16">
        <f t="shared" si="1"/>
        <v>770</v>
      </c>
      <c r="F4" s="16">
        <f t="shared" si="1"/>
        <v>877</v>
      </c>
      <c r="G4" s="16">
        <f t="shared" si="1"/>
        <v>65</v>
      </c>
      <c r="H4" s="16">
        <f t="shared" si="1"/>
        <v>616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5.0" customHeight="1">
      <c r="A5" s="18"/>
      <c r="B5" s="62">
        <v>2.0</v>
      </c>
      <c r="C5" s="16">
        <f t="shared" ref="C5:H5" si="2">RANDBETWEEN(1,1000)</f>
        <v>366</v>
      </c>
      <c r="D5" s="16">
        <f t="shared" si="2"/>
        <v>481</v>
      </c>
      <c r="E5" s="16">
        <f t="shared" si="2"/>
        <v>617</v>
      </c>
      <c r="F5" s="16">
        <f t="shared" si="2"/>
        <v>3</v>
      </c>
      <c r="G5" s="16">
        <f t="shared" si="2"/>
        <v>260</v>
      </c>
      <c r="H5" s="16">
        <f t="shared" si="2"/>
        <v>754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5.0" customHeight="1">
      <c r="A6" s="18"/>
      <c r="B6" s="62">
        <v>3.0</v>
      </c>
      <c r="C6" s="16">
        <f t="shared" ref="C6:H6" si="3">RANDBETWEEN(1,1000)</f>
        <v>690</v>
      </c>
      <c r="D6" s="16">
        <f t="shared" si="3"/>
        <v>872</v>
      </c>
      <c r="E6" s="16">
        <f t="shared" si="3"/>
        <v>542</v>
      </c>
      <c r="F6" s="16">
        <f t="shared" si="3"/>
        <v>268</v>
      </c>
      <c r="G6" s="16">
        <f t="shared" si="3"/>
        <v>698</v>
      </c>
      <c r="H6" s="16">
        <f t="shared" si="3"/>
        <v>937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5.0" customHeight="1">
      <c r="A7" s="18"/>
      <c r="B7" s="62">
        <v>4.0</v>
      </c>
      <c r="C7" s="16">
        <f t="shared" ref="C7:C8" si="5">RANDBETWEEN(1,1000)</f>
        <v>494</v>
      </c>
      <c r="D7" s="54">
        <v>400.0</v>
      </c>
      <c r="E7" s="16">
        <f t="shared" ref="E7:H7" si="4">RANDBETWEEN(1,1000)</f>
        <v>389</v>
      </c>
      <c r="F7" s="16">
        <f t="shared" si="4"/>
        <v>772</v>
      </c>
      <c r="G7" s="16">
        <f t="shared" si="4"/>
        <v>630</v>
      </c>
      <c r="H7" s="16">
        <f t="shared" si="4"/>
        <v>35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5.0" customHeight="1">
      <c r="A8" s="18"/>
      <c r="B8" s="62">
        <v>5.0</v>
      </c>
      <c r="C8" s="16">
        <f t="shared" si="5"/>
        <v>935</v>
      </c>
      <c r="D8" s="16">
        <f t="shared" ref="D8:H8" si="6">RANDBETWEEN(1,1000)</f>
        <v>915</v>
      </c>
      <c r="E8" s="16">
        <f t="shared" si="6"/>
        <v>177</v>
      </c>
      <c r="F8" s="16">
        <f t="shared" si="6"/>
        <v>630</v>
      </c>
      <c r="G8" s="16">
        <f t="shared" si="6"/>
        <v>409</v>
      </c>
      <c r="H8" s="16">
        <f t="shared" si="6"/>
        <v>891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5.0" customHeight="1">
      <c r="A9" s="18"/>
      <c r="B9" s="62">
        <v>6.0</v>
      </c>
      <c r="C9" s="54">
        <v>300.0</v>
      </c>
      <c r="D9" s="16">
        <f t="shared" ref="D9:E9" si="7">RANDBETWEEN(1,1000)</f>
        <v>350</v>
      </c>
      <c r="E9" s="16">
        <f t="shared" si="7"/>
        <v>30</v>
      </c>
      <c r="F9" s="54">
        <v>250.0</v>
      </c>
      <c r="G9" s="16">
        <f t="shared" ref="G9:H9" si="8">RANDBETWEEN(1,1000)</f>
        <v>379</v>
      </c>
      <c r="H9" s="16">
        <f t="shared" si="8"/>
        <v>976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5.0" customHeight="1">
      <c r="A10" s="18"/>
      <c r="B10" s="62">
        <v>7.0</v>
      </c>
      <c r="C10" s="16">
        <f t="shared" ref="C10:H10" si="9">RANDBETWEEN(1,1000)</f>
        <v>316</v>
      </c>
      <c r="D10" s="16">
        <f t="shared" si="9"/>
        <v>954</v>
      </c>
      <c r="E10" s="16">
        <f t="shared" si="9"/>
        <v>282</v>
      </c>
      <c r="F10" s="16">
        <f t="shared" si="9"/>
        <v>480</v>
      </c>
      <c r="G10" s="16">
        <f t="shared" si="9"/>
        <v>30</v>
      </c>
      <c r="H10" s="16">
        <f t="shared" si="9"/>
        <v>150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5.0" customHeight="1">
      <c r="A11" s="18"/>
      <c r="B11" s="62">
        <v>8.0</v>
      </c>
      <c r="C11" s="16">
        <f t="shared" ref="C11:H11" si="10">RANDBETWEEN(1,1000)</f>
        <v>857</v>
      </c>
      <c r="D11" s="16">
        <f t="shared" si="10"/>
        <v>839</v>
      </c>
      <c r="E11" s="16">
        <f t="shared" si="10"/>
        <v>383</v>
      </c>
      <c r="F11" s="16">
        <f t="shared" si="10"/>
        <v>11</v>
      </c>
      <c r="G11" s="16">
        <f t="shared" si="10"/>
        <v>988</v>
      </c>
      <c r="H11" s="16">
        <f t="shared" si="10"/>
        <v>968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5.0" customHeight="1">
      <c r="A12" s="18"/>
      <c r="B12" s="62">
        <v>9.0</v>
      </c>
      <c r="C12" s="16">
        <f t="shared" ref="C12:H12" si="11">RANDBETWEEN(1,1000)</f>
        <v>14</v>
      </c>
      <c r="D12" s="16">
        <f t="shared" si="11"/>
        <v>808</v>
      </c>
      <c r="E12" s="16">
        <f t="shared" si="11"/>
        <v>728</v>
      </c>
      <c r="F12" s="16">
        <f t="shared" si="11"/>
        <v>369</v>
      </c>
      <c r="G12" s="16">
        <f t="shared" si="11"/>
        <v>254</v>
      </c>
      <c r="H12" s="16">
        <f t="shared" si="11"/>
        <v>741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5.0" customHeight="1">
      <c r="A13" s="18"/>
      <c r="B13" s="62">
        <v>10.0</v>
      </c>
      <c r="C13" s="16">
        <f t="shared" ref="C13:H13" si="12">RANDBETWEEN(1,1000)</f>
        <v>782</v>
      </c>
      <c r="D13" s="16">
        <f t="shared" si="12"/>
        <v>799</v>
      </c>
      <c r="E13" s="16">
        <f t="shared" si="12"/>
        <v>868</v>
      </c>
      <c r="F13" s="16">
        <f t="shared" si="12"/>
        <v>221</v>
      </c>
      <c r="G13" s="16">
        <f t="shared" si="12"/>
        <v>853</v>
      </c>
      <c r="H13" s="16">
        <f t="shared" si="12"/>
        <v>465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5.0" customHeight="1">
      <c r="A14" s="18"/>
      <c r="B14" s="62">
        <v>11.0</v>
      </c>
      <c r="C14" s="16">
        <f t="shared" ref="C14:H14" si="13">RANDBETWEEN(1,1000)</f>
        <v>207</v>
      </c>
      <c r="D14" s="16">
        <f t="shared" si="13"/>
        <v>301</v>
      </c>
      <c r="E14" s="16">
        <f t="shared" si="13"/>
        <v>456</v>
      </c>
      <c r="F14" s="16">
        <f t="shared" si="13"/>
        <v>50</v>
      </c>
      <c r="G14" s="16">
        <f t="shared" si="13"/>
        <v>257</v>
      </c>
      <c r="H14" s="16">
        <f t="shared" si="13"/>
        <v>183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5.0" customHeight="1">
      <c r="A15" s="18"/>
      <c r="B15" s="62">
        <v>12.0</v>
      </c>
      <c r="C15" s="16">
        <f t="shared" ref="C15:H15" si="14">RANDBETWEEN(1,1000)</f>
        <v>9</v>
      </c>
      <c r="D15" s="16">
        <f t="shared" si="14"/>
        <v>428</v>
      </c>
      <c r="E15" s="16">
        <f t="shared" si="14"/>
        <v>562</v>
      </c>
      <c r="F15" s="16">
        <f t="shared" si="14"/>
        <v>66</v>
      </c>
      <c r="G15" s="16">
        <f t="shared" si="14"/>
        <v>241</v>
      </c>
      <c r="H15" s="16">
        <f t="shared" si="14"/>
        <v>387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5.0" customHeight="1">
      <c r="A16" s="18"/>
      <c r="B16" s="62">
        <v>13.0</v>
      </c>
      <c r="C16" s="16">
        <f t="shared" ref="C16:H16" si="15">RANDBETWEEN(1,1000)</f>
        <v>645</v>
      </c>
      <c r="D16" s="16">
        <f t="shared" si="15"/>
        <v>272</v>
      </c>
      <c r="E16" s="16">
        <f t="shared" si="15"/>
        <v>118</v>
      </c>
      <c r="F16" s="16">
        <f t="shared" si="15"/>
        <v>715</v>
      </c>
      <c r="G16" s="16">
        <f t="shared" si="15"/>
        <v>32</v>
      </c>
      <c r="H16" s="16">
        <f t="shared" si="15"/>
        <v>480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5.0" customHeight="1">
      <c r="A17" s="18"/>
      <c r="B17" s="62">
        <v>14.0</v>
      </c>
      <c r="C17" s="16">
        <f t="shared" ref="C17:H17" si="16">RANDBETWEEN(1,1000)</f>
        <v>183</v>
      </c>
      <c r="D17" s="16">
        <f t="shared" si="16"/>
        <v>45</v>
      </c>
      <c r="E17" s="16">
        <f t="shared" si="16"/>
        <v>322</v>
      </c>
      <c r="F17" s="16">
        <f t="shared" si="16"/>
        <v>286</v>
      </c>
      <c r="G17" s="16">
        <f t="shared" si="16"/>
        <v>133</v>
      </c>
      <c r="H17" s="16">
        <f t="shared" si="16"/>
        <v>269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5.0" customHeight="1">
      <c r="A18" s="18"/>
      <c r="B18" s="62">
        <v>15.0</v>
      </c>
      <c r="C18" s="16">
        <f t="shared" ref="C18:H18" si="17">RANDBETWEEN(1,1000)</f>
        <v>811</v>
      </c>
      <c r="D18" s="16">
        <f t="shared" si="17"/>
        <v>257</v>
      </c>
      <c r="E18" s="16">
        <f t="shared" si="17"/>
        <v>740</v>
      </c>
      <c r="F18" s="16">
        <f t="shared" si="17"/>
        <v>405</v>
      </c>
      <c r="G18" s="16">
        <f t="shared" si="17"/>
        <v>644</v>
      </c>
      <c r="H18" s="16">
        <f t="shared" si="17"/>
        <v>924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5.0" customHeight="1">
      <c r="A19" s="2"/>
      <c r="B19" s="30"/>
      <c r="C19" s="30"/>
      <c r="D19" s="30"/>
      <c r="E19" s="30"/>
      <c r="F19" s="30"/>
      <c r="G19" s="30"/>
      <c r="H19" s="30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5.0" customHeight="1">
      <c r="A20" s="2"/>
      <c r="B20" s="2"/>
      <c r="C20" s="2"/>
      <c r="D20" s="2"/>
      <c r="E20" s="2"/>
      <c r="F20" s="2"/>
      <c r="G20" s="2"/>
      <c r="H20" s="2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0" customHeight="1">
      <c r="A21" s="2"/>
      <c r="B21" s="3"/>
      <c r="C21" s="3"/>
      <c r="D21" s="3"/>
      <c r="E21" s="3"/>
      <c r="F21" s="2"/>
      <c r="G21" s="2"/>
      <c r="H21" s="2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0" customHeight="1">
      <c r="A22" s="18"/>
      <c r="B22" s="63" t="s">
        <v>39</v>
      </c>
      <c r="C22" s="64"/>
      <c r="D22" s="65"/>
      <c r="E22" s="66">
        <f>((((MAX(C$4:C$18)-MIN(C$4:C$18))+(MAX(D$4:D$18)-MIN(D$4:D$18))+(MAX(E$4:E$18)-MIN(E$4:E$18))+(MAX(F$4:F$18)-MIN(F$4:F$18))+(MAX(G$4:G$18)-MIN(G$4:G$18))+(MAX(H$4:H$18)-MIN(H$4:H$18)))/6)/5.074*3)+AVERAGE(H4:H18)</f>
        <v>1128.129339</v>
      </c>
      <c r="F22" s="50"/>
      <c r="G22" s="2"/>
      <c r="H22" s="2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0" customHeight="1">
      <c r="A23" s="18"/>
      <c r="B23" s="63" t="s">
        <v>40</v>
      </c>
      <c r="C23" s="64"/>
      <c r="D23" s="65"/>
      <c r="E23" s="66">
        <f>((((MAX(C$4:C$18)-MIN(C$4:C$18))+(MAX(D$4:D$18)-MIN(D$4:D$18))+(MAX(E$4:E$18)-MIN(E$4:E$18))+(MAX(F$4:F$18)-MIN(F$4:F$18))+(MAX(G$4:G$18)-MIN(G$4:G$18))+(MAX(H$4:H$18)-MIN(H$4:H$18)))/6)/5.074*3)-AVERAGE(H4:H18)</f>
        <v>-42.00399422</v>
      </c>
      <c r="F23" s="50"/>
      <c r="G23" s="2"/>
      <c r="H23" s="2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4.2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4.2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4.2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4.2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4.2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4.2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4.2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4.2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4.2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4.2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4.2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4.2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4.2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4.2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4.2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4.2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4.2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4.2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4.2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4.2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4.2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4.2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4.2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4.2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4.2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4.2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4.2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4.2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4.2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4.2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4.2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4.2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4.2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4.2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4.2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4.2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4.2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4.2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4.2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4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4.2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4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4.2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4.2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4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4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4.2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4.2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4.2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4.2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4.2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4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4.2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4.2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4.2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4.2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4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4.2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4.2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4.2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4.2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4.2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4.2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4.2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4.2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4.2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4.2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4.2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4.2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4.2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4.2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4.2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4.2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4.2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4.2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4.2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4.2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4.2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4.2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4.2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4.2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4.2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4.2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4.2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4.2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4.2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4.2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4.2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4.2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4.2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4.2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4.2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4.2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4.2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4.2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4.2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4.2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4.2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4.2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4.2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4.2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4.2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4.2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4.2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4.2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4.2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4.2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4.2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4.2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4.2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4.2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4.2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4.2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4.2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4.2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4.2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4.2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4.2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4.2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4.2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4.2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4.2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4.2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4.2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4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4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4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4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4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4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4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4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4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4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4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4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4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4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4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4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4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4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4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4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4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4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4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4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4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4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4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4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4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4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4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4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4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4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4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4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4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4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4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4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4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4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4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4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4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4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4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4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4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4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4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4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4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4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4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4.2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4.2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4.2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4.2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4.2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4.2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4.2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4.2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4.2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4.2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4.2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4.2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4.2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4.2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4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4.2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4.2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4.2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4.2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4.2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4.2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4.2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4.2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4.2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4.2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4.2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4.2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4.2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4.2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4.2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4.2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4.2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4.2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4.2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4.2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4.2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4.2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4.2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4.2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4.2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4.2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4.2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4.2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4.2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4.2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4.2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4.2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4.2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4.2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4.2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4.2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4.2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4.2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4.2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4.2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4.2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4.2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4.2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4.2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4.2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4.2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4.2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4.2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4.2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4.2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4.2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4.2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4.2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4.2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4.2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4.2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4.2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4.2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4.2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4.2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4.2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4.2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4.2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4.2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4.2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4.2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4.2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4.2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4.2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4.2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4.2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4.2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4.2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4.2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4.2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4.2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4.2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4.2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4.2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4.2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4.2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4.2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4.2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4.2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4.2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4.2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4.2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4.2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4.2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4.2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4.2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4.2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4.2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4.2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4.2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4.2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4.2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4.2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4.2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4.2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4.2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4.2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4.2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4.2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4.2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4.2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4.2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4.2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4.2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4.2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4.2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4.2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4.2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4.2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4.2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4.2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4.2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4.2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4.2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4.2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4.2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4.2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4.2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4.2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4.2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4.2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4.2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4.2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4.2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4.2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4.2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4.2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4.2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4.2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4.2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4.2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4.2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4.2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4.2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4.2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4.2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4.2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4.2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4.2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4.2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4.2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4.2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4.2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4.2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4.2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4.2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4.2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4.2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4.2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4.2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4.2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4.2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4.2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4.2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4.2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4.2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4.2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4.2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4.2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4.2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4.2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4.2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4.2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4.2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4.2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4.2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4.2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4.2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4.2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4.2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4.2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4.2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4.2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4.2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4.2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4.2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4.2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4.2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4.2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4.2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4.2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4.2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4.2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4.2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4.2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4.2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4.2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4.2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4.2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4.2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4.2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4.2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4.2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4.2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4.2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4.2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4.2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4.2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4.2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4.2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4.2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4.2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4.2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4.2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4.2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4.2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4.2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4.2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4.2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4.2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4.2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4.2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4.2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4.2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4.2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4.2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4.2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4.2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4.2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4.2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4.2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4.2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4.2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4.2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4.2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4.2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4.2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4.2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4.2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4.2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4.2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4.2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4.2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4.2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4.2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4.2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4.2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4.2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4.2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4.2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4.2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4.2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4.2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4.2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4.2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4.2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4.2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4.2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4.2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4.2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4.2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4.2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4.2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4.2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4.2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4.2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4.2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4.2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4.2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4.2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4.2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4.2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4.2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4.2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4.2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4.2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4.2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4.2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4.2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4.2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4.2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4.2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4.2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4.2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4.2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4.2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4.2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4.2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4.2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4.2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4.2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4.2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4.2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4.2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4.2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4.2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4.2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4.2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4.2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4.2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4.2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4.2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4.2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4.2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4.2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4.2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4.2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4.2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4.2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4.2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4.2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4.2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4.2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4.2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4.2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4.2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4.2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4.2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4.2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4.2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4.2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4.2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4.2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4.2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4.2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4.2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4.2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4.2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4.2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4.2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4.2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4.2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4.2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4.2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4.2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4.2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4.2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4.2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4.2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4.2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4.2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4.2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4.2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4.2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4.2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4.2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4.2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4.2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4.2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4.2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4.2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4.2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4.2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4.2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4.2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4.2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4.2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4.2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4.2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4.2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4.2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4.2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4.2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4.2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4.2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4.2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4.2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4.2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4.2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4.2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4.2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4.2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4.2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4.2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4.2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4.2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4.2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4.2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4.2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4.2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4.2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4.2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4.2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4.2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4.2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4.2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4.2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4.2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4.2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4.2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4.2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4.2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4.2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4.2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4.2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4.2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4.2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4.2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4.2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4.2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4.2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4.2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4.2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4.2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4.2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4.2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4.2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4.2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4.2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4.2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4.2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4.2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4.2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4.2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4.2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4.2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4.2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4.2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4.2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4.2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4.2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4.2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4.2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4.2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4.2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4.2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4.2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4.2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4.2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4.2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4.2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4.2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4.2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4.2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4.2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4.2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4.2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4.2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4.2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4.2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4.2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4.2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4.2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4.2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4.2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4.2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4.2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4.2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4.2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4.2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4.2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4.2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4.2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4.2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4.2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4.2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4.2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4.2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4.2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4.2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4.2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4.2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4.2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4.2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4.2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4.2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4.2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4.2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4.2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4.2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4.2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4.2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4.2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4.2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4.2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4.2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4.2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4.2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4.2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4.2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4.2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4.2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4.2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4.2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4.2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4.2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4.2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4.2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4.2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4.2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4.2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4.2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4.2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4.2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4.2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4.2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4.2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4.2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4.2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4.2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4.2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4.2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4.2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4.2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4.2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4.2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4.2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4.2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4.2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4.2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4.2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4.2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4.2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4.2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4.2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4.2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4.2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4.2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4.2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4.2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4.2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4.2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4.2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4.2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4.2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4.2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4.2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4.2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4.2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4.2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4.2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4.2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4.2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4.2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4.2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4.2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4.2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4.2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4.2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4.2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4.2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4.2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4.2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4.2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4.2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4.2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4.2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4.2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4.2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4.2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4.2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4.2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4.2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4.2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4.2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4.2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4.2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4.2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4.2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4.2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4.2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4.2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4.2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4.2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4.2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4.2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4.2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4.2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4.2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4.2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4.2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4.2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4.2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4.2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4.2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4.2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4.2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4.2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4.2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4.2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4.2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4.2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4.2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4.2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4.2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4.2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4.2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4.2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4.2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4.2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4.2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4.2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4.2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4.2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4.2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4.2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4.2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4.2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4.2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4.2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4.2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4.2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4.2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4.2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4.2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4.2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4.2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4.2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4.2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4.2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4.2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4.2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4.2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4.2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4.2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4.2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4.2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4.2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4.2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4.2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4.2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4.2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4.2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4.2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4.2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4.2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4.2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4.2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4.2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4.2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4.2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4.2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4.2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4.2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4.2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4.2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4.2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4.2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4.2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4.2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4.2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4.2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4.2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4.2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4.2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4.2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4.2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4.2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4.2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4.2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4.2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4.2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4.2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4.2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4.2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4.2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4.2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4.2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4.2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4.2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4.2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4.2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4.2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4.2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4.2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4.2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4.2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4.2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4.2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4.2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4.2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4.2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4.2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4.2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4.2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4.2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4.2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4.2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4.2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4.2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4.2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4.2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4.2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4.2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4.2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4.2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4.2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4.2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4.2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4.2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4.2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4.2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4.2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4.2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4.2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4.2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4.2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4.2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4.2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4.2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4.2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4.2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4.2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4.2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4.2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4.2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4.2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4.2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4.2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4.2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4.2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4.2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4.2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4.2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4.2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4.2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4.2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4.2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4.2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4.2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4.2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4.2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4.2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4.2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4.2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4.2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4.2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4.2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4.2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4.2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4.2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4.2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4.2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4.2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4.2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4.2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4.2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4.2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4.2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4.2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4.2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4.2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4.2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4.2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4.2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4.2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4.2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4.2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4.2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4.2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4.2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4.2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4.2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4.2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4.2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4.2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4.2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4.2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4.2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4.2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4.2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4.2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4.2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4.2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4.2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4.2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4.2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4.2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4.2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4.2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4.2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4.2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4.2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4.2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4.2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4.2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4.2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4.2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4.2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4.2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4.2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4.2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4.2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4.2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4.2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4.2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2">
    <mergeCell ref="B22:D22"/>
    <mergeCell ref="B23:D23"/>
  </mergeCells>
  <printOptions/>
  <pageMargins bottom="0.75" footer="0.0" header="0.0" left="0.7" right="0.7" top="0.75"/>
  <pageSetup orientation="portrait"/>
  <headerFooter>
    <oddFooter>&amp;C000000&amp;P</oddFooter>
  </headerFooter>
  <drawing r:id="rId1"/>
</worksheet>
</file>